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yd\Dropbox\Research_Projects\Clint\"/>
    </mc:Choice>
  </mc:AlternateContent>
  <bookViews>
    <workbookView xWindow="315" yWindow="150" windowWidth="27795" windowHeight="14190"/>
  </bookViews>
  <sheets>
    <sheet name="MDI scores" sheetId="1" r:id="rId1"/>
    <sheet name="MDI Calculations" sheetId="7" r:id="rId2"/>
    <sheet name="Molec Data" sheetId="2" r:id="rId3"/>
  </sheets>
  <calcPr calcId="152511"/>
</workbook>
</file>

<file path=xl/calcChain.xml><?xml version="1.0" encoding="utf-8"?>
<calcChain xmlns="http://schemas.openxmlformats.org/spreadsheetml/2006/main">
  <c r="B3" i="7" l="1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R3" i="7"/>
  <c r="AS3" i="7"/>
  <c r="AV3" i="7"/>
  <c r="BK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J4" i="7"/>
  <c r="AR4" i="7"/>
  <c r="AS4" i="7"/>
  <c r="AV4" i="7"/>
  <c r="AX4" i="7"/>
  <c r="AY4" i="7"/>
  <c r="BA4" i="7"/>
  <c r="BG4" i="7"/>
  <c r="BH4" i="7"/>
  <c r="BK4" i="7"/>
  <c r="BM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J5" i="7"/>
  <c r="AL5" i="7"/>
  <c r="AO5" i="7"/>
  <c r="AR5" i="7"/>
  <c r="AS5" i="7"/>
  <c r="AV5" i="7"/>
  <c r="AX5" i="7"/>
  <c r="AY5" i="7"/>
  <c r="BA5" i="7"/>
  <c r="BD5" i="7"/>
  <c r="BF5" i="7"/>
  <c r="BG5" i="7"/>
  <c r="BH5" i="7"/>
  <c r="BK5" i="7"/>
  <c r="BM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J6" i="7"/>
  <c r="AL6" i="7"/>
  <c r="AO6" i="7"/>
  <c r="AQ6" i="7"/>
  <c r="AR6" i="7"/>
  <c r="AS6" i="7"/>
  <c r="AT6" i="7"/>
  <c r="AU6" i="7"/>
  <c r="AV6" i="7"/>
  <c r="AW6" i="7"/>
  <c r="AX6" i="7"/>
  <c r="AY6" i="7"/>
  <c r="BA6" i="7"/>
  <c r="BD6" i="7"/>
  <c r="BG6" i="7"/>
  <c r="BH6" i="7"/>
  <c r="BK6" i="7"/>
  <c r="BM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J9" i="7"/>
  <c r="AL9" i="7"/>
  <c r="AO9" i="7"/>
  <c r="AR9" i="7"/>
  <c r="AS9" i="7"/>
  <c r="AT9" i="7"/>
  <c r="AU9" i="7"/>
  <c r="AV9" i="7"/>
  <c r="AW9" i="7"/>
  <c r="AX9" i="7"/>
  <c r="AY9" i="7"/>
  <c r="BA9" i="7"/>
  <c r="BD9" i="7"/>
  <c r="BG9" i="7"/>
  <c r="BH9" i="7"/>
  <c r="BI9" i="7"/>
  <c r="BJ9" i="7"/>
  <c r="BK9" i="7"/>
  <c r="BM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J10" i="7"/>
  <c r="AL10" i="7"/>
  <c r="AO10" i="7"/>
  <c r="AQ10" i="7"/>
  <c r="AR10" i="7"/>
  <c r="AS10" i="7"/>
  <c r="AT10" i="7"/>
  <c r="AU10" i="7"/>
  <c r="AV10" i="7"/>
  <c r="AW10" i="7"/>
  <c r="AX10" i="7"/>
  <c r="AY10" i="7"/>
  <c r="BA10" i="7"/>
  <c r="BD10" i="7"/>
  <c r="BF10" i="7"/>
  <c r="BG10" i="7"/>
  <c r="BH10" i="7"/>
  <c r="BI10" i="7"/>
  <c r="BJ10" i="7"/>
  <c r="BK10" i="7"/>
  <c r="BL10" i="7"/>
  <c r="BM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J12" i="7"/>
  <c r="AL12" i="7"/>
  <c r="AO12" i="7"/>
  <c r="AQ12" i="7"/>
  <c r="AR12" i="7"/>
  <c r="AS12" i="7"/>
  <c r="AT12" i="7"/>
  <c r="AU12" i="7"/>
  <c r="AV12" i="7"/>
  <c r="AW12" i="7"/>
  <c r="AX12" i="7"/>
  <c r="AY12" i="7"/>
  <c r="BA12" i="7"/>
  <c r="BD12" i="7"/>
  <c r="BF12" i="7"/>
  <c r="BG12" i="7"/>
  <c r="BH12" i="7"/>
  <c r="BI12" i="7"/>
  <c r="BJ12" i="7"/>
  <c r="BK12" i="7"/>
  <c r="BL12" i="7"/>
  <c r="BM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J13" i="7"/>
  <c r="AK13" i="7"/>
  <c r="AL13" i="7"/>
  <c r="AM13" i="7"/>
  <c r="AO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D13" i="7"/>
  <c r="BF13" i="7"/>
  <c r="BG13" i="7"/>
  <c r="BH13" i="7"/>
  <c r="BI13" i="7"/>
  <c r="BJ13" i="7"/>
  <c r="BK13" i="7"/>
  <c r="BL13" i="7"/>
  <c r="BM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J14" i="7"/>
  <c r="AK14" i="7"/>
  <c r="AL14" i="7"/>
  <c r="AM14" i="7"/>
  <c r="AO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D14" i="7"/>
  <c r="BF14" i="7"/>
  <c r="BG14" i="7"/>
  <c r="BH14" i="7"/>
  <c r="BI14" i="7"/>
  <c r="BJ14" i="7"/>
  <c r="BK14" i="7"/>
  <c r="BL14" i="7"/>
  <c r="BM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J16" i="7"/>
  <c r="AR16" i="7"/>
  <c r="AS16" i="7"/>
  <c r="AT16" i="7"/>
  <c r="AU16" i="7"/>
  <c r="AV16" i="7"/>
  <c r="AW16" i="7"/>
  <c r="AY16" i="7"/>
  <c r="BB16" i="7"/>
  <c r="BE16" i="7"/>
  <c r="BG16" i="7"/>
  <c r="BH16" i="7"/>
  <c r="BI16" i="7"/>
  <c r="BJ16" i="7"/>
  <c r="BK16" i="7"/>
  <c r="BL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J17" i="7"/>
  <c r="AK17" i="7"/>
  <c r="AL17" i="7"/>
  <c r="AM17" i="7"/>
  <c r="AN17" i="7"/>
  <c r="AO17" i="7"/>
  <c r="AP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G17" i="7"/>
  <c r="BH17" i="7"/>
  <c r="BI17" i="7"/>
  <c r="BJ17" i="7"/>
  <c r="BK17" i="7"/>
  <c r="BL17" i="7"/>
  <c r="BM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V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J19" i="7"/>
  <c r="AK19" i="7"/>
  <c r="AL19" i="7"/>
  <c r="AM19" i="7"/>
  <c r="AN19" i="7"/>
  <c r="AO19" i="7"/>
  <c r="AP19" i="7"/>
  <c r="AR19" i="7"/>
  <c r="AS19" i="7"/>
  <c r="AT19" i="7"/>
  <c r="AU19" i="7"/>
  <c r="AV19" i="7"/>
  <c r="AW19" i="7"/>
  <c r="AX19" i="7"/>
  <c r="AY19" i="7"/>
  <c r="BG19" i="7"/>
  <c r="BH19" i="7"/>
  <c r="BK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J20" i="7"/>
  <c r="AM20" i="7"/>
  <c r="AP20" i="7"/>
  <c r="AR20" i="7"/>
  <c r="AS20" i="7"/>
  <c r="AT20" i="7"/>
  <c r="AU20" i="7"/>
  <c r="AV20" i="7"/>
  <c r="AW20" i="7"/>
  <c r="AX20" i="7"/>
  <c r="AY20" i="7"/>
  <c r="AZ20" i="7"/>
  <c r="BA20" i="7"/>
  <c r="BB20" i="7"/>
  <c r="BE20" i="7"/>
  <c r="BG20" i="7"/>
  <c r="BH20" i="7"/>
  <c r="BI20" i="7"/>
  <c r="BJ20" i="7"/>
  <c r="BK20" i="7"/>
  <c r="BL20" i="7"/>
  <c r="BM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J23" i="7"/>
  <c r="AK23" i="7"/>
  <c r="AL23" i="7"/>
  <c r="AM23" i="7"/>
  <c r="AP23" i="7"/>
  <c r="AR23" i="7"/>
  <c r="AS23" i="7"/>
  <c r="AT23" i="7"/>
  <c r="AU23" i="7"/>
  <c r="AV23" i="7"/>
  <c r="AW23" i="7"/>
  <c r="AX23" i="7"/>
  <c r="AY23" i="7"/>
  <c r="AZ23" i="7"/>
  <c r="BA23" i="7"/>
  <c r="BB23" i="7"/>
  <c r="BE23" i="7"/>
  <c r="BG23" i="7"/>
  <c r="BH23" i="7"/>
  <c r="BI23" i="7"/>
  <c r="BJ23" i="7"/>
  <c r="BK23" i="7"/>
  <c r="BL23" i="7"/>
  <c r="BM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N31" i="1"/>
  <c r="K31" i="1"/>
  <c r="J31" i="1"/>
  <c r="H31" i="1"/>
  <c r="D31" i="1" l="1"/>
  <c r="AA11" i="1"/>
  <c r="AA10" i="1"/>
  <c r="AA6" i="1"/>
  <c r="Y18" i="1"/>
  <c r="Y17" i="1"/>
  <c r="Y8" i="1"/>
  <c r="U11" i="1"/>
  <c r="U10" i="1"/>
  <c r="U6" i="1"/>
  <c r="Y21" i="1"/>
  <c r="Y24" i="1"/>
  <c r="O24" i="1"/>
  <c r="O21" i="1"/>
  <c r="O18" i="1"/>
  <c r="M16" i="1"/>
  <c r="M15" i="1"/>
  <c r="M14" i="1"/>
  <c r="M13" i="1"/>
  <c r="M12" i="1"/>
  <c r="M8" i="1"/>
  <c r="I24" i="1"/>
  <c r="I21" i="1"/>
  <c r="I18" i="1"/>
  <c r="I31" i="1" s="1"/>
  <c r="G16" i="1"/>
  <c r="G15" i="1"/>
  <c r="G14" i="1"/>
  <c r="G13" i="1"/>
  <c r="G12" i="1"/>
  <c r="G8" i="1"/>
  <c r="G6" i="1"/>
  <c r="C24" i="1"/>
  <c r="C21" i="1"/>
  <c r="C18" i="1"/>
  <c r="C17" i="1"/>
  <c r="C16" i="1"/>
  <c r="C15" i="1"/>
  <c r="C14" i="1"/>
  <c r="C13" i="1"/>
  <c r="C12" i="1"/>
  <c r="C11" i="1"/>
  <c r="C10" i="1"/>
  <c r="C8" i="1"/>
  <c r="C6" i="1"/>
  <c r="AD18" i="1"/>
  <c r="AD16" i="1"/>
  <c r="AD15" i="1"/>
  <c r="AD14" i="1"/>
  <c r="AD13" i="1"/>
  <c r="AD12" i="1"/>
  <c r="AD8" i="1"/>
  <c r="Y10" i="2"/>
  <c r="J10" i="2"/>
  <c r="O31" i="1" l="1"/>
  <c r="AE30" i="1" l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B30" i="1"/>
  <c r="AE10" i="1"/>
  <c r="AC18" i="1"/>
  <c r="U18" i="1"/>
  <c r="Y12" i="1"/>
  <c r="E24" i="1"/>
  <c r="R21" i="1"/>
  <c r="V15" i="1"/>
  <c r="V8" i="1"/>
  <c r="T13" i="1"/>
  <c r="R10" i="1"/>
  <c r="W5" i="1"/>
  <c r="U19" i="1"/>
  <c r="AA23" i="1"/>
  <c r="Y23" i="1"/>
  <c r="W26" i="1"/>
  <c r="U26" i="1"/>
  <c r="Q18" i="1"/>
  <c r="Q17" i="1"/>
  <c r="X6" i="1"/>
  <c r="V5" i="1"/>
  <c r="Z22" i="1"/>
  <c r="T27" i="1"/>
  <c r="V26" i="1"/>
  <c r="T26" i="1"/>
  <c r="V25" i="1"/>
  <c r="AC8" i="1"/>
  <c r="AC16" i="1"/>
  <c r="AC15" i="1"/>
  <c r="AC14" i="1"/>
  <c r="AC13" i="1"/>
  <c r="AC12" i="1"/>
  <c r="AE18" i="1"/>
  <c r="AE16" i="1"/>
  <c r="AE15" i="1"/>
  <c r="AE14" i="1"/>
  <c r="AE13" i="1"/>
  <c r="AE12" i="1"/>
  <c r="AE11" i="1"/>
  <c r="AE8" i="1"/>
  <c r="AE6" i="1"/>
  <c r="W18" i="1"/>
  <c r="W17" i="1"/>
  <c r="AA16" i="1"/>
  <c r="Y16" i="1"/>
  <c r="W16" i="1"/>
  <c r="AA15" i="1"/>
  <c r="Y15" i="1"/>
  <c r="W15" i="1"/>
  <c r="AA14" i="1"/>
  <c r="Y14" i="1"/>
  <c r="W14" i="1"/>
  <c r="AA13" i="1"/>
  <c r="Y13" i="1"/>
  <c r="W13" i="1"/>
  <c r="AA12" i="1"/>
  <c r="W12" i="1"/>
  <c r="W8" i="1"/>
  <c r="Q16" i="1"/>
  <c r="Q15" i="1"/>
  <c r="Q14" i="1"/>
  <c r="Q13" i="1"/>
  <c r="Q12" i="1"/>
  <c r="S18" i="1"/>
  <c r="U17" i="1"/>
  <c r="S17" i="1"/>
  <c r="U16" i="1"/>
  <c r="S16" i="1"/>
  <c r="U15" i="1"/>
  <c r="S15" i="1"/>
  <c r="U14" i="1"/>
  <c r="S14" i="1"/>
  <c r="U13" i="1"/>
  <c r="S13" i="1"/>
  <c r="U12" i="1"/>
  <c r="S12" i="1"/>
  <c r="S11" i="1"/>
  <c r="S10" i="1"/>
  <c r="S9" i="1"/>
  <c r="U8" i="1"/>
  <c r="S8" i="1"/>
  <c r="S6" i="1"/>
  <c r="AE21" i="1"/>
  <c r="AC21" i="1"/>
  <c r="W21" i="1"/>
  <c r="U21" i="1"/>
  <c r="S21" i="1"/>
  <c r="AE24" i="1"/>
  <c r="AC24" i="1"/>
  <c r="W24" i="1"/>
  <c r="U24" i="1"/>
  <c r="S24" i="1"/>
  <c r="Q8" i="1"/>
  <c r="E18" i="1"/>
  <c r="Z6" i="1"/>
  <c r="AB18" i="1"/>
  <c r="Z18" i="1"/>
  <c r="X18" i="1"/>
  <c r="V18" i="1"/>
  <c r="AB16" i="1"/>
  <c r="Z16" i="1"/>
  <c r="X16" i="1"/>
  <c r="V16" i="1"/>
  <c r="AB15" i="1"/>
  <c r="Z15" i="1"/>
  <c r="X15" i="1"/>
  <c r="AB14" i="1"/>
  <c r="Z14" i="1"/>
  <c r="X14" i="1"/>
  <c r="V14" i="1"/>
  <c r="Z13" i="1"/>
  <c r="V13" i="1"/>
  <c r="AB12" i="1"/>
  <c r="Z12" i="1"/>
  <c r="X12" i="1"/>
  <c r="V12" i="1"/>
  <c r="Z11" i="1"/>
  <c r="Z10" i="1"/>
  <c r="Z8" i="1"/>
  <c r="X8" i="1"/>
  <c r="Z24" i="1"/>
  <c r="X24" i="1"/>
  <c r="V24" i="1"/>
  <c r="T24" i="1"/>
  <c r="R24" i="1"/>
  <c r="Z21" i="1"/>
  <c r="T21" i="1"/>
  <c r="T18" i="1"/>
  <c r="R18" i="1"/>
  <c r="T16" i="1"/>
  <c r="R16" i="1"/>
  <c r="T15" i="1"/>
  <c r="R15" i="1"/>
  <c r="T14" i="1"/>
  <c r="R14" i="1"/>
  <c r="R13" i="1"/>
  <c r="T12" i="1"/>
  <c r="R12" i="1"/>
  <c r="T11" i="1"/>
  <c r="R11" i="1"/>
  <c r="T10" i="1"/>
  <c r="R9" i="1"/>
  <c r="T8" i="1"/>
  <c r="R8" i="1"/>
  <c r="T6" i="1"/>
  <c r="R6" i="1"/>
  <c r="P12" i="1"/>
  <c r="P16" i="1"/>
  <c r="L16" i="1"/>
  <c r="L15" i="1"/>
  <c r="L12" i="1"/>
  <c r="F12" i="1"/>
  <c r="F16" i="1"/>
  <c r="F15" i="1"/>
  <c r="F14" i="1"/>
  <c r="B24" i="1"/>
  <c r="B18" i="1"/>
  <c r="B16" i="1"/>
  <c r="B15" i="1"/>
  <c r="B14" i="1"/>
  <c r="B13" i="1"/>
  <c r="B12" i="1"/>
  <c r="B8" i="1"/>
  <c r="AE27" i="1"/>
  <c r="AC27" i="1"/>
  <c r="AA27" i="1"/>
  <c r="Y27" i="1"/>
  <c r="W27" i="1"/>
  <c r="U27" i="1"/>
  <c r="S27" i="1"/>
  <c r="Q27" i="1"/>
  <c r="O27" i="1"/>
  <c r="AE26" i="1"/>
  <c r="AC26" i="1"/>
  <c r="AA26" i="1"/>
  <c r="Y26" i="1"/>
  <c r="S26" i="1"/>
  <c r="Q26" i="1"/>
  <c r="O26" i="1"/>
  <c r="AE25" i="1"/>
  <c r="AC25" i="1"/>
  <c r="AA25" i="1"/>
  <c r="Y25" i="1"/>
  <c r="W25" i="1"/>
  <c r="U25" i="1"/>
  <c r="S25" i="1"/>
  <c r="Q25" i="1"/>
  <c r="O25" i="1"/>
  <c r="AE23" i="1"/>
  <c r="AC23" i="1"/>
  <c r="W23" i="1"/>
  <c r="U23" i="1"/>
  <c r="S23" i="1"/>
  <c r="Q23" i="1"/>
  <c r="O23" i="1"/>
  <c r="AE22" i="1"/>
  <c r="AC22" i="1"/>
  <c r="AA22" i="1"/>
  <c r="Y22" i="1"/>
  <c r="W22" i="1"/>
  <c r="U22" i="1"/>
  <c r="S22" i="1"/>
  <c r="Q22" i="1"/>
  <c r="O22" i="1"/>
  <c r="I27" i="1"/>
  <c r="G27" i="1"/>
  <c r="E27" i="1"/>
  <c r="C27" i="1"/>
  <c r="I26" i="1"/>
  <c r="G26" i="1"/>
  <c r="E26" i="1"/>
  <c r="C26" i="1"/>
  <c r="I25" i="1"/>
  <c r="G25" i="1"/>
  <c r="E25" i="1"/>
  <c r="C25" i="1"/>
  <c r="I23" i="1"/>
  <c r="G23" i="1"/>
  <c r="E23" i="1"/>
  <c r="C23" i="1"/>
  <c r="I22" i="1"/>
  <c r="G22" i="1"/>
  <c r="E22" i="1"/>
  <c r="C22" i="1"/>
  <c r="M27" i="1"/>
  <c r="K27" i="1"/>
  <c r="M26" i="1"/>
  <c r="K26" i="1"/>
  <c r="M25" i="1"/>
  <c r="K25" i="1"/>
  <c r="M24" i="1"/>
  <c r="K24" i="1"/>
  <c r="M23" i="1"/>
  <c r="K23" i="1"/>
  <c r="M22" i="1"/>
  <c r="Q24" i="1"/>
  <c r="Q21" i="1"/>
  <c r="M21" i="1"/>
  <c r="K21" i="1"/>
  <c r="AE20" i="1"/>
  <c r="AC20" i="1"/>
  <c r="Y20" i="1"/>
  <c r="W20" i="1"/>
  <c r="Q20" i="1"/>
  <c r="O20" i="1"/>
  <c r="M20" i="1"/>
  <c r="K20" i="1"/>
  <c r="I20" i="1"/>
  <c r="G20" i="1"/>
  <c r="E20" i="1"/>
  <c r="AE19" i="1"/>
  <c r="AC19" i="1"/>
  <c r="AA19" i="1"/>
  <c r="Y19" i="1"/>
  <c r="W19" i="1"/>
  <c r="S19" i="1"/>
  <c r="Q19" i="1"/>
  <c r="O19" i="1"/>
  <c r="M19" i="1"/>
  <c r="K19" i="1"/>
  <c r="I19" i="1"/>
  <c r="G19" i="1"/>
  <c r="E19" i="1"/>
  <c r="C19" i="1"/>
  <c r="AE17" i="1"/>
  <c r="M17" i="1"/>
  <c r="K17" i="1"/>
  <c r="G17" i="1"/>
  <c r="E17" i="1"/>
  <c r="O15" i="1"/>
  <c r="K15" i="1"/>
  <c r="O14" i="1"/>
  <c r="K14" i="1"/>
  <c r="O13" i="1"/>
  <c r="K13" i="1"/>
  <c r="I13" i="1"/>
  <c r="E13" i="1"/>
  <c r="O11" i="1"/>
  <c r="K11" i="1"/>
  <c r="I11" i="1"/>
  <c r="E11" i="1"/>
  <c r="AC10" i="1"/>
  <c r="Q10" i="1"/>
  <c r="O10" i="1"/>
  <c r="K10" i="1"/>
  <c r="I10" i="1"/>
  <c r="E10" i="1"/>
  <c r="AC7" i="1"/>
  <c r="Y7" i="1"/>
  <c r="W7" i="1"/>
  <c r="Q7" i="1"/>
  <c r="O7" i="1"/>
  <c r="K7" i="1"/>
  <c r="I7" i="1"/>
  <c r="E7" i="1"/>
  <c r="AC6" i="1"/>
  <c r="Y6" i="1"/>
  <c r="W6" i="1"/>
  <c r="O6" i="1"/>
  <c r="K6" i="1"/>
  <c r="I6" i="1"/>
  <c r="E6" i="1"/>
  <c r="AC5" i="1"/>
  <c r="Y5" i="1"/>
  <c r="Q5" i="1"/>
  <c r="O5" i="1"/>
  <c r="M5" i="1"/>
  <c r="K5" i="1"/>
  <c r="I5" i="1"/>
  <c r="E5" i="1"/>
  <c r="AE4" i="1"/>
  <c r="AC4" i="1"/>
  <c r="Y4" i="1"/>
  <c r="W4" i="1"/>
  <c r="U4" i="1"/>
  <c r="S4" i="1"/>
  <c r="Q4" i="1"/>
  <c r="O4" i="1"/>
  <c r="M4" i="1"/>
  <c r="K4" i="1"/>
  <c r="I4" i="1"/>
  <c r="G4" i="1"/>
  <c r="E4" i="1"/>
  <c r="C4" i="1"/>
  <c r="AD27" i="1"/>
  <c r="AB27" i="1"/>
  <c r="Z27" i="1"/>
  <c r="X27" i="1"/>
  <c r="V27" i="1"/>
  <c r="R27" i="1"/>
  <c r="P27" i="1"/>
  <c r="N27" i="1"/>
  <c r="AD26" i="1"/>
  <c r="AB26" i="1"/>
  <c r="Z26" i="1"/>
  <c r="X26" i="1"/>
  <c r="R26" i="1"/>
  <c r="P26" i="1"/>
  <c r="N26" i="1"/>
  <c r="AD25" i="1"/>
  <c r="AB25" i="1"/>
  <c r="Z25" i="1"/>
  <c r="X25" i="1"/>
  <c r="T25" i="1"/>
  <c r="R25" i="1"/>
  <c r="P25" i="1"/>
  <c r="N25" i="1"/>
  <c r="AD23" i="1"/>
  <c r="AB23" i="1"/>
  <c r="Z23" i="1"/>
  <c r="X23" i="1"/>
  <c r="V23" i="1"/>
  <c r="T23" i="1"/>
  <c r="R23" i="1"/>
  <c r="P23" i="1"/>
  <c r="N23" i="1"/>
  <c r="AD22" i="1"/>
  <c r="AB22" i="1"/>
  <c r="X22" i="1"/>
  <c r="V22" i="1"/>
  <c r="T22" i="1"/>
  <c r="R22" i="1"/>
  <c r="P22" i="1"/>
  <c r="N22" i="1"/>
  <c r="H27" i="1"/>
  <c r="F27" i="1"/>
  <c r="D27" i="1"/>
  <c r="B27" i="1"/>
  <c r="H26" i="1"/>
  <c r="F26" i="1"/>
  <c r="D26" i="1"/>
  <c r="B26" i="1"/>
  <c r="H25" i="1"/>
  <c r="F25" i="1"/>
  <c r="D25" i="1"/>
  <c r="B25" i="1"/>
  <c r="H23" i="1"/>
  <c r="F23" i="1"/>
  <c r="D23" i="1"/>
  <c r="B23" i="1"/>
  <c r="H22" i="1"/>
  <c r="F22" i="1"/>
  <c r="D22" i="1"/>
  <c r="B22" i="1"/>
  <c r="P24" i="1"/>
  <c r="L27" i="1"/>
  <c r="J27" i="1"/>
  <c r="L26" i="1"/>
  <c r="J26" i="1"/>
  <c r="L25" i="1"/>
  <c r="J25" i="1"/>
  <c r="L24" i="1"/>
  <c r="J24" i="1"/>
  <c r="L23" i="1"/>
  <c r="J23" i="1"/>
  <c r="L22" i="1"/>
  <c r="J22" i="1"/>
  <c r="P21" i="1"/>
  <c r="L21" i="1"/>
  <c r="J21" i="1"/>
  <c r="F21" i="1"/>
  <c r="D21" i="1"/>
  <c r="P20" i="1"/>
  <c r="AD19" i="1"/>
  <c r="AB19" i="1"/>
  <c r="X19" i="1"/>
  <c r="V19" i="1"/>
  <c r="T19" i="1"/>
  <c r="R19" i="1"/>
  <c r="P19" i="1"/>
  <c r="N19" i="1"/>
  <c r="L19" i="1"/>
  <c r="J19" i="1"/>
  <c r="H19" i="1"/>
  <c r="F19" i="1"/>
  <c r="D19" i="1"/>
  <c r="B19" i="1"/>
  <c r="P18" i="1"/>
  <c r="AD17" i="1"/>
  <c r="P17" i="1"/>
  <c r="N17" i="1"/>
  <c r="L17" i="1"/>
  <c r="J17" i="1"/>
  <c r="H17" i="1"/>
  <c r="F17" i="1"/>
  <c r="D17" i="1"/>
  <c r="N15" i="1"/>
  <c r="J15" i="1"/>
  <c r="N14" i="1"/>
  <c r="J14" i="1"/>
  <c r="N13" i="1"/>
  <c r="J13" i="1"/>
  <c r="H13" i="1"/>
  <c r="D13" i="1"/>
  <c r="N11" i="1"/>
  <c r="J11" i="1"/>
  <c r="H11" i="1"/>
  <c r="D11" i="1"/>
  <c r="P10" i="1"/>
  <c r="N10" i="1"/>
  <c r="J10" i="1"/>
  <c r="H10" i="1"/>
  <c r="D10" i="1"/>
  <c r="N7" i="1"/>
  <c r="J7" i="1"/>
  <c r="H7" i="1"/>
  <c r="D7" i="1"/>
  <c r="AB6" i="1"/>
  <c r="V6" i="1"/>
  <c r="P6" i="1"/>
  <c r="N6" i="1"/>
  <c r="J6" i="1"/>
  <c r="H6" i="1"/>
  <c r="D6" i="1"/>
  <c r="AB5" i="1"/>
  <c r="X5" i="1"/>
  <c r="P5" i="1"/>
  <c r="N5" i="1"/>
  <c r="L5" i="1"/>
  <c r="J5" i="1"/>
  <c r="H5" i="1"/>
  <c r="F5" i="1"/>
  <c r="D5" i="1"/>
  <c r="AD4" i="1"/>
  <c r="AB4" i="1"/>
  <c r="X4" i="1"/>
  <c r="V4" i="1"/>
  <c r="P4" i="1"/>
  <c r="N4" i="1"/>
  <c r="L4" i="1"/>
  <c r="J4" i="1"/>
  <c r="H4" i="1"/>
  <c r="F4" i="1"/>
  <c r="D4" i="1"/>
  <c r="B4" i="1"/>
  <c r="AE10" i="2"/>
  <c r="AD10" i="2"/>
  <c r="AC10" i="2"/>
  <c r="AB10" i="2"/>
  <c r="AA10" i="2"/>
  <c r="Z10" i="2"/>
  <c r="X10" i="2"/>
  <c r="W10" i="2"/>
  <c r="V10" i="2"/>
  <c r="U10" i="2"/>
  <c r="T10" i="2"/>
  <c r="S10" i="2"/>
  <c r="F9" i="1" s="1"/>
  <c r="R10" i="2"/>
  <c r="P10" i="2"/>
  <c r="O10" i="2"/>
  <c r="N10" i="2"/>
  <c r="M10" i="2"/>
  <c r="L10" i="2"/>
  <c r="K10" i="2"/>
  <c r="I10" i="2"/>
  <c r="H10" i="2"/>
  <c r="G10" i="2"/>
  <c r="F10" i="2"/>
  <c r="E10" i="2"/>
  <c r="D10" i="2"/>
  <c r="C10" i="2"/>
  <c r="Q10" i="2"/>
  <c r="B10" i="2"/>
  <c r="F31" i="1" l="1"/>
  <c r="T9" i="1"/>
  <c r="U9" i="1"/>
  <c r="X9" i="1"/>
  <c r="Y9" i="1"/>
  <c r="AC9" i="1"/>
  <c r="AC31" i="1" s="1"/>
  <c r="AB9" i="1"/>
  <c r="K22" i="1"/>
  <c r="P31" i="1"/>
  <c r="T31" i="1"/>
  <c r="E31" i="1"/>
  <c r="S31" i="1"/>
  <c r="U31" i="1"/>
  <c r="G9" i="1"/>
  <c r="C9" i="1"/>
  <c r="M9" i="1"/>
  <c r="Q9" i="1"/>
  <c r="W9" i="1"/>
  <c r="V9" i="1"/>
  <c r="Z9" i="1"/>
  <c r="AA9" i="1"/>
  <c r="AE9" i="1"/>
  <c r="AD9" i="1"/>
  <c r="B9" i="1"/>
  <c r="R31" i="1"/>
  <c r="X31" i="1"/>
  <c r="Q31" i="1"/>
  <c r="AE31" i="1"/>
  <c r="L31" i="1"/>
  <c r="AD31" i="1" l="1"/>
  <c r="AA31" i="1"/>
  <c r="C31" i="1"/>
  <c r="V31" i="1"/>
  <c r="W31" i="1"/>
  <c r="Z31" i="1"/>
  <c r="B31" i="1"/>
  <c r="M31" i="1"/>
  <c r="G31" i="1"/>
  <c r="AB31" i="1"/>
  <c r="Y31" i="1"/>
</calcChain>
</file>

<file path=xl/sharedStrings.xml><?xml version="1.0" encoding="utf-8"?>
<sst xmlns="http://schemas.openxmlformats.org/spreadsheetml/2006/main" count="453" uniqueCount="58">
  <si>
    <t>8a</t>
  </si>
  <si>
    <t>8b</t>
  </si>
  <si>
    <t>8c</t>
  </si>
  <si>
    <t>8d</t>
  </si>
  <si>
    <t>8e</t>
  </si>
  <si>
    <t>8f</t>
  </si>
  <si>
    <t>Fossil</t>
  </si>
  <si>
    <t>Node</t>
  </si>
  <si>
    <t>ML-PL</t>
  </si>
  <si>
    <t>BEAST</t>
  </si>
  <si>
    <t>U</t>
  </si>
  <si>
    <t>A</t>
  </si>
  <si>
    <t>B</t>
  </si>
  <si>
    <t>C</t>
  </si>
  <si>
    <t>D</t>
  </si>
  <si>
    <t>E</t>
  </si>
  <si>
    <t>S</t>
  </si>
  <si>
    <t>F</t>
  </si>
  <si>
    <t>G</t>
  </si>
  <si>
    <t>H</t>
  </si>
  <si>
    <t>I</t>
  </si>
  <si>
    <t>J</t>
  </si>
  <si>
    <t>K</t>
  </si>
  <si>
    <t>L</t>
  </si>
  <si>
    <t>M</t>
  </si>
  <si>
    <t>V</t>
  </si>
  <si>
    <t>N</t>
  </si>
  <si>
    <t>O</t>
  </si>
  <si>
    <t>W</t>
  </si>
  <si>
    <t>P</t>
  </si>
  <si>
    <t>Q</t>
  </si>
  <si>
    <t>T</t>
  </si>
  <si>
    <t>X</t>
  </si>
  <si>
    <t>R</t>
  </si>
  <si>
    <t>Lower</t>
  </si>
  <si>
    <t xml:space="preserve">Fossil </t>
  </si>
  <si>
    <t>Upper</t>
  </si>
  <si>
    <t>Intuitive</t>
  </si>
  <si>
    <t>apomorphy based</t>
  </si>
  <si>
    <t>Phylogeny based</t>
  </si>
  <si>
    <t>H(I)</t>
  </si>
  <si>
    <t>J(K)*</t>
  </si>
  <si>
    <t>A(B)*</t>
  </si>
  <si>
    <t>*=age set by higher node that is older than fossil reported for this node</t>
  </si>
  <si>
    <t>F(G)*</t>
  </si>
  <si>
    <t>S(H/F)</t>
  </si>
  <si>
    <t>V(N)</t>
  </si>
  <si>
    <t>Risky age only used in thos scenarios highlighted</t>
  </si>
  <si>
    <t>W(P)</t>
  </si>
  <si>
    <t>Fossil age was 0 in this scenario for this node</t>
  </si>
  <si>
    <t>O(Q)</t>
  </si>
  <si>
    <t>L(M/O)</t>
  </si>
  <si>
    <t>X( R )</t>
  </si>
  <si>
    <t>(-) Nodes</t>
  </si>
  <si>
    <t>(0) Nodes</t>
  </si>
  <si>
    <t>(+) Nodes</t>
  </si>
  <si>
    <t>MDI</t>
  </si>
  <si>
    <t>Final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</si>
</sst>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165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1" fillId="7" borderId="0" xfId="0" applyNumberFormat="1" applyFont="1" applyFill="1" applyAlignment="1">
      <alignment horizontal="center"/>
    </xf>
    <xf numFmtId="165" fontId="0" fillId="9" borderId="0" xfId="0" applyNumberFormat="1" applyFill="1" applyAlignment="1">
      <alignment horizontal="center"/>
    </xf>
    <xf numFmtId="1" fontId="3" fillId="0" borderId="0" xfId="0" applyNumberFormat="1" applyFont="1" applyFill="1"/>
    <xf numFmtId="1" fontId="0" fillId="0" borderId="0" xfId="0" applyNumberFormat="1"/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0" fontId="5" fillId="0" borderId="0" xfId="0" applyFont="1"/>
    <xf numFmtId="165" fontId="0" fillId="0" borderId="0" xfId="0" applyNumberFormat="1" applyFill="1" applyAlignment="1">
      <alignment horizontal="center"/>
    </xf>
    <xf numFmtId="0" fontId="4" fillId="2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3" borderId="0" xfId="0" applyFont="1" applyFill="1"/>
    <xf numFmtId="0" fontId="4" fillId="4" borderId="0" xfId="0" applyFont="1" applyFill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abSelected="1" zoomScale="70" zoomScaleNormal="70" workbookViewId="0">
      <selection activeCell="E35" sqref="E35"/>
    </sheetView>
  </sheetViews>
  <sheetFormatPr defaultRowHeight="15" x14ac:dyDescent="0.25"/>
  <cols>
    <col min="1" max="1" width="10.28515625" bestFit="1" customWidth="1"/>
  </cols>
  <sheetData>
    <row r="1" spans="1:65" x14ac:dyDescent="0.25">
      <c r="B1" t="s">
        <v>57</v>
      </c>
    </row>
    <row r="2" spans="1:65" ht="14.45" x14ac:dyDescent="0.25">
      <c r="A2" s="2" t="s">
        <v>7</v>
      </c>
      <c r="B2" s="1">
        <v>0</v>
      </c>
      <c r="C2" s="1">
        <v>0</v>
      </c>
      <c r="D2" s="1">
        <v>1</v>
      </c>
      <c r="E2" s="1">
        <v>1</v>
      </c>
      <c r="F2" s="1">
        <v>2</v>
      </c>
      <c r="G2" s="1">
        <v>2</v>
      </c>
      <c r="H2" s="1">
        <v>3</v>
      </c>
      <c r="I2" s="1">
        <v>3</v>
      </c>
      <c r="J2" s="1">
        <v>4</v>
      </c>
      <c r="K2" s="1">
        <v>4</v>
      </c>
      <c r="L2" s="1">
        <v>5</v>
      </c>
      <c r="M2" s="1">
        <v>5</v>
      </c>
      <c r="N2" s="1">
        <v>6</v>
      </c>
      <c r="O2" s="1">
        <v>6</v>
      </c>
      <c r="P2" s="1">
        <v>7</v>
      </c>
      <c r="Q2" s="1">
        <v>7</v>
      </c>
      <c r="R2" s="1">
        <v>8</v>
      </c>
      <c r="S2" s="1">
        <v>8</v>
      </c>
      <c r="T2" s="1" t="s">
        <v>0</v>
      </c>
      <c r="U2" s="1" t="s">
        <v>0</v>
      </c>
      <c r="V2" s="1" t="s">
        <v>1</v>
      </c>
      <c r="W2" s="1" t="s">
        <v>1</v>
      </c>
      <c r="X2" s="1" t="s">
        <v>2</v>
      </c>
      <c r="Y2" s="1" t="s">
        <v>2</v>
      </c>
      <c r="Z2" s="1" t="s">
        <v>3</v>
      </c>
      <c r="AA2" s="1" t="s">
        <v>3</v>
      </c>
      <c r="AB2" s="1" t="s">
        <v>4</v>
      </c>
      <c r="AC2" s="1" t="s">
        <v>4</v>
      </c>
      <c r="AD2" s="1" t="s">
        <v>5</v>
      </c>
      <c r="AE2" s="1" t="s">
        <v>5</v>
      </c>
      <c r="AI2" s="2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4.45" x14ac:dyDescent="0.25">
      <c r="A3" s="4"/>
      <c r="B3" s="8" t="s">
        <v>9</v>
      </c>
      <c r="C3" s="8" t="s">
        <v>8</v>
      </c>
      <c r="D3" s="8" t="s">
        <v>9</v>
      </c>
      <c r="E3" s="8" t="s">
        <v>8</v>
      </c>
      <c r="F3" s="8" t="s">
        <v>9</v>
      </c>
      <c r="G3" s="8" t="s">
        <v>8</v>
      </c>
      <c r="H3" s="8" t="s">
        <v>9</v>
      </c>
      <c r="I3" s="8" t="s">
        <v>8</v>
      </c>
      <c r="J3" s="8" t="s">
        <v>9</v>
      </c>
      <c r="K3" s="8" t="s">
        <v>8</v>
      </c>
      <c r="L3" s="8" t="s">
        <v>9</v>
      </c>
      <c r="M3" s="8" t="s">
        <v>8</v>
      </c>
      <c r="N3" s="8" t="s">
        <v>9</v>
      </c>
      <c r="O3" s="8" t="s">
        <v>8</v>
      </c>
      <c r="P3" s="8" t="s">
        <v>9</v>
      </c>
      <c r="Q3" s="8" t="s">
        <v>8</v>
      </c>
      <c r="R3" s="8" t="s">
        <v>9</v>
      </c>
      <c r="S3" s="8" t="s">
        <v>8</v>
      </c>
      <c r="T3" s="8" t="s">
        <v>9</v>
      </c>
      <c r="U3" s="8" t="s">
        <v>8</v>
      </c>
      <c r="V3" s="8" t="s">
        <v>9</v>
      </c>
      <c r="W3" s="8" t="s">
        <v>8</v>
      </c>
      <c r="X3" s="8" t="s">
        <v>9</v>
      </c>
      <c r="Y3" s="8" t="s">
        <v>8</v>
      </c>
      <c r="Z3" s="8" t="s">
        <v>9</v>
      </c>
      <c r="AA3" s="8" t="s">
        <v>8</v>
      </c>
      <c r="AB3" s="8" t="s">
        <v>9</v>
      </c>
      <c r="AC3" s="8" t="s">
        <v>8</v>
      </c>
      <c r="AD3" s="8" t="s">
        <v>9</v>
      </c>
      <c r="AE3" s="8" t="s">
        <v>8</v>
      </c>
      <c r="AI3" s="4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5" ht="14.45" x14ac:dyDescent="0.25">
      <c r="A4" s="4" t="s">
        <v>10</v>
      </c>
      <c r="B4" s="25">
        <f>'MDI Calculations'!B3</f>
        <v>39.409999999999997</v>
      </c>
      <c r="C4" s="25">
        <f>'MDI Calculations'!Q3</f>
        <v>39.400000000000006</v>
      </c>
      <c r="D4" s="25">
        <f>'MDI Calculations'!C3</f>
        <v>31.522000000000006</v>
      </c>
      <c r="E4" s="25">
        <f>'MDI Calculations'!R3</f>
        <v>39.5</v>
      </c>
      <c r="F4" s="25">
        <f>'MDI Calculations'!D3</f>
        <v>13.707999999999998</v>
      </c>
      <c r="G4" s="25">
        <f>'MDI Calculations'!S3</f>
        <v>39.5</v>
      </c>
      <c r="H4" s="25">
        <f>'MDI Calculations'!E3</f>
        <v>31.444999999999993</v>
      </c>
      <c r="I4" s="25">
        <f>'MDI Calculations'!T3</f>
        <v>39.5</v>
      </c>
      <c r="J4" s="25">
        <f>'MDI Calculations'!F3</f>
        <v>32.551000000000002</v>
      </c>
      <c r="K4" s="25">
        <f>'MDI Calculations'!U3</f>
        <v>39.5</v>
      </c>
      <c r="L4" s="25">
        <f>'MDI Calculations'!G3</f>
        <v>24.433999999999997</v>
      </c>
      <c r="M4" s="25">
        <f>'MDI Calculations'!V3</f>
        <v>39.5</v>
      </c>
      <c r="N4" s="25">
        <f>'MDI Calculations'!H3</f>
        <v>31.632999999999996</v>
      </c>
      <c r="O4" s="25">
        <f>'MDI Calculations'!W3</f>
        <v>39.5</v>
      </c>
      <c r="P4" s="25">
        <f>'MDI Calculations'!I3</f>
        <v>26.236999999999995</v>
      </c>
      <c r="Q4" s="25">
        <f>'MDI Calculations'!X3</f>
        <v>39.5</v>
      </c>
      <c r="R4" s="26">
        <v>0</v>
      </c>
      <c r="S4" s="25">
        <f>'MDI Calculations'!Y3</f>
        <v>22.129999999999995</v>
      </c>
      <c r="T4" s="26">
        <v>0</v>
      </c>
      <c r="U4" s="25">
        <f>'MDI Calculations'!Z3</f>
        <v>28.450000000000003</v>
      </c>
      <c r="V4" s="25">
        <f>'MDI Calculations'!L3</f>
        <v>21.200999999999993</v>
      </c>
      <c r="W4" s="25">
        <f>'MDI Calculations'!AA3</f>
        <v>39.5</v>
      </c>
      <c r="X4" s="25">
        <f>'MDI Calculations'!M3</f>
        <v>21.356999999999999</v>
      </c>
      <c r="Y4" s="25">
        <f>'MDI Calculations'!AB3</f>
        <v>39.5</v>
      </c>
      <c r="Z4" s="26">
        <v>0</v>
      </c>
      <c r="AA4" s="26">
        <v>0</v>
      </c>
      <c r="AB4" s="25">
        <f>'MDI Calculations'!O3</f>
        <v>28.888999999999996</v>
      </c>
      <c r="AC4" s="25">
        <f>'MDI Calculations'!AD3</f>
        <v>39.5</v>
      </c>
      <c r="AD4" s="25">
        <f>'MDI Calculations'!P3</f>
        <v>2.8619999999999948</v>
      </c>
      <c r="AE4" s="25">
        <f>'MDI Calculations'!AE3</f>
        <v>39.5</v>
      </c>
      <c r="AI4" s="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</row>
    <row r="5" spans="1:65" x14ac:dyDescent="0.25">
      <c r="A5" s="4" t="s">
        <v>11</v>
      </c>
      <c r="B5" s="26">
        <v>0</v>
      </c>
      <c r="C5" s="26">
        <v>0</v>
      </c>
      <c r="D5" s="25">
        <f>'MDI Calculations'!C4</f>
        <v>27.188999999999993</v>
      </c>
      <c r="E5" s="25">
        <f>'MDI Calculations'!R4</f>
        <v>17.239999999999995</v>
      </c>
      <c r="F5" s="25">
        <f>'MDI Calculations'!D4</f>
        <v>5.3179999999999978</v>
      </c>
      <c r="G5" s="26">
        <v>0</v>
      </c>
      <c r="H5" s="25">
        <f>'MDI Calculations'!E4</f>
        <v>27.028000000000006</v>
      </c>
      <c r="I5" s="25">
        <f>'MDI Calculations'!T4</f>
        <v>15.480000000000004</v>
      </c>
      <c r="J5" s="25">
        <f>'MDI Calculations'!F4</f>
        <v>28.632999999999996</v>
      </c>
      <c r="K5" s="25">
        <f>'MDI Calculations'!U4</f>
        <v>21</v>
      </c>
      <c r="L5" s="25">
        <f>'MDI Calculations'!G4</f>
        <v>18.494</v>
      </c>
      <c r="M5" s="25">
        <f>'MDI Calculations'!V4</f>
        <v>9.8499999999999943</v>
      </c>
      <c r="N5" s="25">
        <f>'MDI Calculations'!H4</f>
        <v>27.448999999999998</v>
      </c>
      <c r="O5" s="25">
        <f>'MDI Calculations'!W4</f>
        <v>15.959999999999994</v>
      </c>
      <c r="P5" s="25">
        <f>'MDI Calculations'!I4</f>
        <v>20.004999999999995</v>
      </c>
      <c r="Q5" s="25">
        <f>'MDI Calculations'!X4</f>
        <v>14.39</v>
      </c>
      <c r="R5" s="26">
        <v>0</v>
      </c>
      <c r="S5" s="26">
        <v>0</v>
      </c>
      <c r="T5" s="26">
        <v>0</v>
      </c>
      <c r="U5" s="26">
        <v>0</v>
      </c>
      <c r="V5" s="25">
        <f>'MDI Calculations'!L4</f>
        <v>14.837000000000003</v>
      </c>
      <c r="W5" s="25">
        <f>'MDI Calculations'!AA4</f>
        <v>14.159999999999997</v>
      </c>
      <c r="X5" s="25">
        <f>'MDI Calculations'!M4</f>
        <v>14.975999999999999</v>
      </c>
      <c r="Y5" s="25">
        <f>'MDI Calculations'!AB4</f>
        <v>12.11</v>
      </c>
      <c r="Z5" s="26">
        <v>0</v>
      </c>
      <c r="AA5" s="26">
        <v>0</v>
      </c>
      <c r="AB5" s="25">
        <f>'MDI Calculations'!O4</f>
        <v>24.637</v>
      </c>
      <c r="AC5" s="25">
        <f>'MDI Calculations'!AD4</f>
        <v>20.290000000000006</v>
      </c>
      <c r="AD5" s="26">
        <v>0</v>
      </c>
      <c r="AE5" s="26">
        <v>0</v>
      </c>
      <c r="AI5" s="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</row>
    <row r="6" spans="1:65" ht="14.45" x14ac:dyDescent="0.25">
      <c r="A6" s="4" t="s">
        <v>12</v>
      </c>
      <c r="B6" s="26">
        <v>0</v>
      </c>
      <c r="C6" s="27">
        <f>'MDI Calculations'!AY5</f>
        <v>-12.480000000000004</v>
      </c>
      <c r="D6" s="25">
        <f>'MDI Calculations'!C5</f>
        <v>15.292000000000002</v>
      </c>
      <c r="E6" s="25">
        <f>'MDI Calculations'!R5</f>
        <v>8.0900000000000034</v>
      </c>
      <c r="F6" s="26">
        <v>0</v>
      </c>
      <c r="G6" s="27">
        <f>'MDI Calculations'!BA5</f>
        <v>-0.45000000000000284</v>
      </c>
      <c r="H6" s="25">
        <f>'MDI Calculations'!E5</f>
        <v>14.728999999999999</v>
      </c>
      <c r="I6" s="25">
        <f>'MDI Calculations'!T5</f>
        <v>7.0799999999999983</v>
      </c>
      <c r="J6" s="25">
        <f>'MDI Calculations'!F5</f>
        <v>18.698999999999998</v>
      </c>
      <c r="K6" s="25">
        <f>'MDI Calculations'!U5</f>
        <v>11.86</v>
      </c>
      <c r="L6" s="26">
        <v>0</v>
      </c>
      <c r="M6" s="26">
        <v>0</v>
      </c>
      <c r="N6" s="25">
        <f>'MDI Calculations'!H5</f>
        <v>15.799999999999997</v>
      </c>
      <c r="O6" s="25">
        <f>'MDI Calculations'!W5</f>
        <v>7.6800000000000068</v>
      </c>
      <c r="P6" s="25">
        <f>'MDI Calculations'!I5</f>
        <v>0.28100000000000591</v>
      </c>
      <c r="Q6" s="26">
        <v>0</v>
      </c>
      <c r="R6" s="27">
        <f>'MDI Calculations'!AR5</f>
        <v>-22.5261</v>
      </c>
      <c r="S6" s="27">
        <f>'MDI Calculations'!BG5</f>
        <v>-22.5</v>
      </c>
      <c r="T6" s="27">
        <f>'MDI Calculations'!AS5</f>
        <v>-19.021000000000001</v>
      </c>
      <c r="U6" s="27">
        <f>'MDI Calculations'!BH5</f>
        <v>-18.5</v>
      </c>
      <c r="V6" s="25">
        <f>'MDI Calculations'!L5</f>
        <v>7.9909999999999997</v>
      </c>
      <c r="W6" s="25">
        <f>'MDI Calculations'!AA5</f>
        <v>8</v>
      </c>
      <c r="X6" s="25">
        <f>'MDI Calculations'!M5</f>
        <v>5.5</v>
      </c>
      <c r="Y6" s="25">
        <f>'MDI Calculations'!AB5</f>
        <v>5.5</v>
      </c>
      <c r="Z6" s="27">
        <f>'MDI Calculations'!AV5</f>
        <v>-18.181600000000003</v>
      </c>
      <c r="AA6" s="27">
        <f>'MDI Calculations'!BK5</f>
        <v>-15.5</v>
      </c>
      <c r="AB6" s="25">
        <f>'MDI Calculations'!O5</f>
        <v>15.290000000000006</v>
      </c>
      <c r="AC6" s="25">
        <f>'MDI Calculations'!AD5</f>
        <v>15.290000000000006</v>
      </c>
      <c r="AD6" s="26">
        <v>0</v>
      </c>
      <c r="AE6" s="27">
        <f>'MDI Calculations'!BM5</f>
        <v>-3.1299999999999955</v>
      </c>
      <c r="AI6" s="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5" ht="14.45" x14ac:dyDescent="0.25">
      <c r="A7" s="4" t="s">
        <v>13</v>
      </c>
      <c r="B7" s="26">
        <v>0</v>
      </c>
      <c r="C7" s="26">
        <v>0</v>
      </c>
      <c r="D7" s="25">
        <f>'MDI Calculations'!C6</f>
        <v>11.174999999999997</v>
      </c>
      <c r="E7" s="25">
        <f>'MDI Calculations'!R6</f>
        <v>23.17</v>
      </c>
      <c r="F7" s="26">
        <v>0</v>
      </c>
      <c r="G7" s="26">
        <v>0</v>
      </c>
      <c r="H7" s="25">
        <f>'MDI Calculations'!E6</f>
        <v>13.436999999999998</v>
      </c>
      <c r="I7" s="25">
        <f>'MDI Calculations'!T6</f>
        <v>22.61</v>
      </c>
      <c r="J7" s="25">
        <f>'MDI Calculations'!F6</f>
        <v>16.682000000000002</v>
      </c>
      <c r="K7" s="25">
        <f>'MDI Calculations'!U6</f>
        <v>25.700000000000003</v>
      </c>
      <c r="L7" s="26">
        <v>0</v>
      </c>
      <c r="M7" s="26">
        <v>0</v>
      </c>
      <c r="N7" s="25">
        <f>'MDI Calculations'!H6</f>
        <v>14.072999999999993</v>
      </c>
      <c r="O7" s="25">
        <f>'MDI Calculations'!W6</f>
        <v>22.86</v>
      </c>
      <c r="P7" s="26">
        <v>0</v>
      </c>
      <c r="Q7" s="25">
        <f>'MDI Calculations'!X6</f>
        <v>9.5200000000000031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5">
        <f>'MDI Calculations'!AA6</f>
        <v>6.2199999999999989</v>
      </c>
      <c r="X7" s="26">
        <v>0</v>
      </c>
      <c r="Y7" s="25">
        <f>'MDI Calculations'!AB6</f>
        <v>4.8900000000000006</v>
      </c>
      <c r="Z7" s="26">
        <v>0</v>
      </c>
      <c r="AA7" s="26">
        <v>0</v>
      </c>
      <c r="AB7" s="26">
        <v>0</v>
      </c>
      <c r="AC7" s="25">
        <f>'MDI Calculations'!AD6</f>
        <v>11.430000000000007</v>
      </c>
      <c r="AD7" s="26">
        <v>0</v>
      </c>
      <c r="AE7" s="26">
        <v>0</v>
      </c>
      <c r="AI7" s="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5" ht="14.45" x14ac:dyDescent="0.25">
      <c r="A8" s="4" t="s">
        <v>14</v>
      </c>
      <c r="B8" s="27">
        <f>'MDI Calculations'!AJ7</f>
        <v>-7.7480000000000011</v>
      </c>
      <c r="C8" s="27">
        <f>'MDI Calculations'!AY7</f>
        <v>-22.29</v>
      </c>
      <c r="D8" s="26">
        <v>0</v>
      </c>
      <c r="E8" s="26">
        <v>0</v>
      </c>
      <c r="F8" s="26">
        <v>0</v>
      </c>
      <c r="G8" s="27">
        <f>'MDI Calculations'!BA7</f>
        <v>-18.75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7">
        <f>'MDI Calculations'!BD7</f>
        <v>-16.560000000000002</v>
      </c>
      <c r="N8" s="26">
        <v>0</v>
      </c>
      <c r="O8" s="26">
        <v>0</v>
      </c>
      <c r="P8" s="26">
        <v>0</v>
      </c>
      <c r="Q8" s="27">
        <f>'MDI Calculations'!BF7</f>
        <v>-12.39</v>
      </c>
      <c r="R8" s="27">
        <f>'MDI Calculations'!AR7</f>
        <v>-16.0745</v>
      </c>
      <c r="S8" s="27">
        <f>'MDI Calculations'!BG7</f>
        <v>-22.89</v>
      </c>
      <c r="T8" s="27">
        <f>'MDI Calculations'!AS7</f>
        <v>-14.475000000000001</v>
      </c>
      <c r="U8" s="27">
        <f>'MDI Calculations'!BH7</f>
        <v>-22.57</v>
      </c>
      <c r="V8" s="27">
        <f>'MDI Calculations'!AT7</f>
        <v>-4.3969999999999985</v>
      </c>
      <c r="W8" s="27">
        <f>'MDI Calculations'!BI7</f>
        <v>-18</v>
      </c>
      <c r="X8" s="27">
        <f>'MDI Calculations'!AU7</f>
        <v>-2.3049999999999997</v>
      </c>
      <c r="Y8" s="27">
        <f>'MDI Calculations'!BJ7</f>
        <v>-18.330000000000002</v>
      </c>
      <c r="Z8" s="27">
        <f>'MDI Calculations'!AV7</f>
        <v>-17.252000000000002</v>
      </c>
      <c r="AA8" s="26">
        <v>0</v>
      </c>
      <c r="AB8" s="26">
        <v>0</v>
      </c>
      <c r="AC8" s="27">
        <f>'MDI Calculations'!BL7</f>
        <v>-15.880000000000003</v>
      </c>
      <c r="AD8" s="27">
        <f>'MDI Calculations'!AX7</f>
        <v>-1.8860000000000028</v>
      </c>
      <c r="AE8" s="27">
        <f>'MDI Calculations'!BM7</f>
        <v>-19.920000000000002</v>
      </c>
      <c r="AI8" s="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</row>
    <row r="9" spans="1:65" ht="14.45" x14ac:dyDescent="0.25">
      <c r="A9" s="4" t="s">
        <v>15</v>
      </c>
      <c r="B9" s="27">
        <f>'MDI Calculations'!AJ8</f>
        <v>-20.856000000000002</v>
      </c>
      <c r="C9" s="27">
        <f>'MDI Calculations'!AY8</f>
        <v>-31.27</v>
      </c>
      <c r="D9" s="26">
        <v>0</v>
      </c>
      <c r="E9" s="26">
        <v>0</v>
      </c>
      <c r="F9" s="27">
        <f>'MDI Calculations'!AL8</f>
        <v>-10.185000000000002</v>
      </c>
      <c r="G9" s="27">
        <f>'MDI Calculations'!BA8</f>
        <v>-28.33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7">
        <f>'MDI Calculations'!BD8</f>
        <v>-26.18</v>
      </c>
      <c r="N9" s="26">
        <v>0</v>
      </c>
      <c r="O9" s="26">
        <v>0</v>
      </c>
      <c r="P9" s="26">
        <v>0</v>
      </c>
      <c r="Q9" s="27">
        <f>'MDI Calculations'!BF8</f>
        <v>-22.82</v>
      </c>
      <c r="R9" s="27">
        <f>'MDI Calculations'!AR8</f>
        <v>-27.163799999999998</v>
      </c>
      <c r="S9" s="27">
        <f>'MDI Calculations'!BG8</f>
        <v>-31.86</v>
      </c>
      <c r="T9" s="27">
        <f>'MDI Calculations'!AS8</f>
        <v>-26.327000000000002</v>
      </c>
      <c r="U9" s="27">
        <f>'MDI Calculations'!BH8</f>
        <v>-31.61</v>
      </c>
      <c r="V9" s="27">
        <f>'MDI Calculations'!AT8</f>
        <v>-18.457000000000001</v>
      </c>
      <c r="W9" s="27">
        <f>'MDI Calculations'!BI8</f>
        <v>-28.21</v>
      </c>
      <c r="X9" s="27">
        <f>'MDI Calculations'!AU8</f>
        <v>-17.010999999999999</v>
      </c>
      <c r="Y9" s="27">
        <f>'MDI Calculations'!BJ8</f>
        <v>-28.42</v>
      </c>
      <c r="Z9" s="27">
        <f>'MDI Calculations'!AV8</f>
        <v>-27.774900000000002</v>
      </c>
      <c r="AA9" s="27">
        <f>'MDI Calculations'!BK8</f>
        <v>-7.051282999999998</v>
      </c>
      <c r="AB9" s="27">
        <f>'MDI Calculations'!AW8</f>
        <v>-14.934000000000001</v>
      </c>
      <c r="AC9" s="27">
        <f>'MDI Calculations'!BL8</f>
        <v>-26.49</v>
      </c>
      <c r="AD9" s="27">
        <f>'MDI Calculations'!AX8</f>
        <v>-16.98</v>
      </c>
      <c r="AE9" s="27">
        <f>'MDI Calculations'!BM8</f>
        <v>-29.5</v>
      </c>
      <c r="AI9" s="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65" ht="14.45" x14ac:dyDescent="0.25">
      <c r="A10" s="4" t="s">
        <v>16</v>
      </c>
      <c r="B10" s="26">
        <v>0</v>
      </c>
      <c r="C10" s="27">
        <f>'MDI Calculations'!AY9</f>
        <v>-8</v>
      </c>
      <c r="D10" s="25">
        <f>'MDI Calculations'!C9</f>
        <v>24.430000000000007</v>
      </c>
      <c r="E10" s="25">
        <f>'MDI Calculations'!R9</f>
        <v>21.659999999999997</v>
      </c>
      <c r="F10" s="26">
        <v>0</v>
      </c>
      <c r="G10" s="26">
        <v>0</v>
      </c>
      <c r="H10" s="25">
        <f>'MDI Calculations'!E9</f>
        <v>24.459999999999994</v>
      </c>
      <c r="I10" s="25">
        <f>'MDI Calculations'!T9</f>
        <v>20.680000000000007</v>
      </c>
      <c r="J10" s="25">
        <f>'MDI Calculations'!F9</f>
        <v>26.703999999999994</v>
      </c>
      <c r="K10" s="25">
        <f>'MDI Calculations'!U9</f>
        <v>24.760000000000005</v>
      </c>
      <c r="L10" s="26">
        <v>0</v>
      </c>
      <c r="M10" s="26">
        <v>0</v>
      </c>
      <c r="N10" s="25">
        <f>'MDI Calculations'!H9</f>
        <v>25.453999999999994</v>
      </c>
      <c r="O10" s="25">
        <f>'MDI Calculations'!W9</f>
        <v>21.680000000000007</v>
      </c>
      <c r="P10" s="25">
        <f>'MDI Calculations'!I9</f>
        <v>4.171999999999997</v>
      </c>
      <c r="Q10" s="25">
        <f>'MDI Calculations'!X9</f>
        <v>5.4099999999999966</v>
      </c>
      <c r="R10" s="27">
        <f>'MDI Calculations'!AR9</f>
        <v>-7.9074999999999989</v>
      </c>
      <c r="S10" s="27">
        <f>'MDI Calculations'!BG9</f>
        <v>-12.379999999999995</v>
      </c>
      <c r="T10" s="27">
        <f>'MDI Calculations'!AS9</f>
        <v>-7.134999999999998</v>
      </c>
      <c r="U10" s="27">
        <f>'MDI Calculations'!BH9</f>
        <v>-10.29</v>
      </c>
      <c r="V10" s="26">
        <v>0</v>
      </c>
      <c r="W10" s="26">
        <v>0</v>
      </c>
      <c r="X10" s="26">
        <v>0</v>
      </c>
      <c r="Y10" s="26">
        <v>0</v>
      </c>
      <c r="Z10" s="27">
        <f>'MDI Calculations'!AV9</f>
        <v>-8.7102000000000004</v>
      </c>
      <c r="AA10" s="27">
        <f>'MDI Calculations'!BK9</f>
        <v>-3.9979849999999999</v>
      </c>
      <c r="AB10" s="26">
        <v>0</v>
      </c>
      <c r="AC10" s="25">
        <f>'MDI Calculations'!AD9</f>
        <v>2.7099999999999937</v>
      </c>
      <c r="AD10" s="26">
        <v>0</v>
      </c>
      <c r="AE10" s="27">
        <f>'MDI Calculations'!BM9</f>
        <v>-0.49000000000000199</v>
      </c>
      <c r="AI10" s="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</row>
    <row r="11" spans="1:65" ht="14.45" x14ac:dyDescent="0.25">
      <c r="A11" s="4" t="s">
        <v>17</v>
      </c>
      <c r="B11" s="26">
        <v>0</v>
      </c>
      <c r="C11" s="27">
        <f>'MDI Calculations'!AY10</f>
        <v>-9.6899999999999977</v>
      </c>
      <c r="D11" s="25">
        <f>'MDI Calculations'!C10</f>
        <v>8.8389999999999986</v>
      </c>
      <c r="E11" s="25">
        <f>'MDI Calculations'!R10</f>
        <v>13.900000000000006</v>
      </c>
      <c r="F11" s="26">
        <v>0</v>
      </c>
      <c r="G11" s="26">
        <v>0</v>
      </c>
      <c r="H11" s="25">
        <f>'MDI Calculations'!E10</f>
        <v>9.3730000000000047</v>
      </c>
      <c r="I11" s="25">
        <f>'MDI Calculations'!T10</f>
        <v>13.39</v>
      </c>
      <c r="J11" s="25">
        <f>'MDI Calculations'!F10</f>
        <v>8.8130000000000024</v>
      </c>
      <c r="K11" s="25">
        <f>'MDI Calculations'!U10</f>
        <v>16.569999999999993</v>
      </c>
      <c r="L11" s="26">
        <v>0</v>
      </c>
      <c r="M11" s="26">
        <v>0</v>
      </c>
      <c r="N11" s="25">
        <f>'MDI Calculations'!H10</f>
        <v>9.1239999999999952</v>
      </c>
      <c r="O11" s="25">
        <f>'MDI Calculations'!W10</f>
        <v>13.819999999999993</v>
      </c>
      <c r="P11" s="26">
        <v>0</v>
      </c>
      <c r="Q11" s="26">
        <v>0</v>
      </c>
      <c r="R11" s="27">
        <f>'MDI Calculations'!AR10</f>
        <v>-11.8125</v>
      </c>
      <c r="S11" s="27">
        <f>'MDI Calculations'!BG10</f>
        <v>-12.769999999999996</v>
      </c>
      <c r="T11" s="27">
        <f>'MDI Calculations'!AS10</f>
        <v>-11.210999999999999</v>
      </c>
      <c r="U11" s="27">
        <f>'MDI Calculations'!BH10</f>
        <v>-11.159999999999997</v>
      </c>
      <c r="V11" s="26">
        <v>0</v>
      </c>
      <c r="W11" s="26">
        <v>0</v>
      </c>
      <c r="X11" s="26">
        <v>0</v>
      </c>
      <c r="Y11" s="26">
        <v>0</v>
      </c>
      <c r="Z11" s="27">
        <f>'MDI Calculations'!AV10</f>
        <v>-14.048299999999998</v>
      </c>
      <c r="AA11" s="27">
        <f>'MDI Calculations'!BK10</f>
        <v>-6.5683429999999987</v>
      </c>
      <c r="AB11" s="26">
        <v>0</v>
      </c>
      <c r="AC11" s="26">
        <v>0</v>
      </c>
      <c r="AD11" s="26">
        <v>0</v>
      </c>
      <c r="AE11" s="27">
        <f>'MDI Calculations'!BM10</f>
        <v>-2.3599999999999994</v>
      </c>
      <c r="AI11" s="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65" ht="14.45" x14ac:dyDescent="0.25">
      <c r="A12" s="4" t="s">
        <v>18</v>
      </c>
      <c r="B12" s="27">
        <f>'MDI Calculations'!AJ11</f>
        <v>-24.920999999999999</v>
      </c>
      <c r="C12" s="27">
        <f>'MDI Calculations'!AY11</f>
        <v>-35.489999999999995</v>
      </c>
      <c r="D12" s="26">
        <v>0</v>
      </c>
      <c r="E12" s="26">
        <v>0</v>
      </c>
      <c r="F12" s="27">
        <f>'MDI Calculations'!AL11</f>
        <v>-18.218999999999994</v>
      </c>
      <c r="G12" s="27">
        <f>'MDI Calculations'!BA11</f>
        <v>-29.589999999999996</v>
      </c>
      <c r="H12" s="26">
        <v>0</v>
      </c>
      <c r="I12" s="26">
        <v>0</v>
      </c>
      <c r="J12" s="26">
        <v>0</v>
      </c>
      <c r="K12" s="26">
        <v>0</v>
      </c>
      <c r="L12" s="27">
        <f>'MDI Calculations'!AO11</f>
        <v>-13.076999999999998</v>
      </c>
      <c r="M12" s="27">
        <f>'MDI Calculations'!BD11</f>
        <v>-23.75</v>
      </c>
      <c r="N12" s="26">
        <v>0</v>
      </c>
      <c r="O12" s="26">
        <v>0</v>
      </c>
      <c r="P12" s="27">
        <f>'MDI Calculations'!AQ11</f>
        <v>-12.052</v>
      </c>
      <c r="Q12" s="27">
        <f>'MDI Calculations'!BF11</f>
        <v>-18.979999999999997</v>
      </c>
      <c r="R12" s="27">
        <f>'MDI Calculations'!AR11</f>
        <v>-34.455199999999998</v>
      </c>
      <c r="S12" s="27">
        <f>'MDI Calculations'!BG11</f>
        <v>-36.879999999999995</v>
      </c>
      <c r="T12" s="27">
        <f>'MDI Calculations'!AS11</f>
        <v>-34.367999999999995</v>
      </c>
      <c r="U12" s="27">
        <f>'MDI Calculations'!BH11</f>
        <v>-36.299999999999997</v>
      </c>
      <c r="V12" s="27">
        <f>'MDI Calculations'!AT11</f>
        <v>-21.449999999999996</v>
      </c>
      <c r="W12" s="27">
        <f>'MDI Calculations'!BI11</f>
        <v>-29.72</v>
      </c>
      <c r="X12" s="27">
        <f>'MDI Calculations'!AU11</f>
        <v>-20.660999999999994</v>
      </c>
      <c r="Y12" s="27">
        <f>'MDI Calculations'!BJ11</f>
        <v>-30.139999999999997</v>
      </c>
      <c r="Z12" s="27">
        <f>'MDI Calculations'!AV11</f>
        <v>-36.369599999999998</v>
      </c>
      <c r="AA12" s="27">
        <f>'MDI Calculations'!BK11</f>
        <v>-33.643586999999997</v>
      </c>
      <c r="AB12" s="27">
        <f>'MDI Calculations'!AW11</f>
        <v>-16.653999999999996</v>
      </c>
      <c r="AC12" s="27">
        <f>'MDI Calculations'!BL11</f>
        <v>-17.299999999999997</v>
      </c>
      <c r="AD12" s="27">
        <f>'MDI Calculations'!AX11</f>
        <v>-23.281999999999996</v>
      </c>
      <c r="AE12" s="27">
        <f>'MDI Calculations'!BM11</f>
        <v>-31.72</v>
      </c>
      <c r="AI12" s="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65" ht="14.45" x14ac:dyDescent="0.25">
      <c r="A13" s="4" t="s">
        <v>19</v>
      </c>
      <c r="B13" s="27">
        <f>'MDI Calculations'!AJ12</f>
        <v>-6.402000000000001</v>
      </c>
      <c r="C13" s="27">
        <f>'MDI Calculations'!AY12</f>
        <v>-29.659999999999997</v>
      </c>
      <c r="D13" s="25">
        <f>'MDI Calculations'!C12</f>
        <v>8.3819999999999908</v>
      </c>
      <c r="E13" s="25">
        <f>'MDI Calculations'!R12</f>
        <v>8.7099999999999937</v>
      </c>
      <c r="F13" s="26">
        <v>0</v>
      </c>
      <c r="G13" s="27">
        <f>'MDI Calculations'!BA12</f>
        <v>-21.85</v>
      </c>
      <c r="H13" s="25">
        <f>'MDI Calculations'!E12</f>
        <v>7.637999999999991</v>
      </c>
      <c r="I13" s="25">
        <f>'MDI Calculations'!T12</f>
        <v>8.3699999999999903</v>
      </c>
      <c r="J13" s="25">
        <f>'MDI Calculations'!F12</f>
        <v>10.74799999999999</v>
      </c>
      <c r="K13" s="25">
        <f>'MDI Calculations'!U12</f>
        <v>10.909999999999997</v>
      </c>
      <c r="L13" s="26">
        <v>0</v>
      </c>
      <c r="M13" s="27">
        <f>'MDI Calculations'!BD12</f>
        <v>-14.420000000000002</v>
      </c>
      <c r="N13" s="25">
        <f>'MDI Calculations'!H12</f>
        <v>11.314999999999998</v>
      </c>
      <c r="O13" s="25">
        <f>'MDI Calculations'!W12</f>
        <v>9.9899999999999949</v>
      </c>
      <c r="P13" s="26">
        <v>0</v>
      </c>
      <c r="Q13" s="27">
        <f>'MDI Calculations'!BF12</f>
        <v>-7.7800000000000011</v>
      </c>
      <c r="R13" s="27">
        <f>'MDI Calculations'!AR12</f>
        <v>-22.5764</v>
      </c>
      <c r="S13" s="27">
        <f>'MDI Calculations'!BG12</f>
        <v>-31.71</v>
      </c>
      <c r="T13" s="27">
        <f>'MDI Calculations'!AS12</f>
        <v>-22.868000000000002</v>
      </c>
      <c r="U13" s="27">
        <f>'MDI Calculations'!BH12</f>
        <v>-30.740000000000002</v>
      </c>
      <c r="V13" s="27">
        <f>'MDI Calculations'!AT12</f>
        <v>-1.125</v>
      </c>
      <c r="W13" s="27">
        <f>'MDI Calculations'!BI12</f>
        <v>-20.729999999999997</v>
      </c>
      <c r="X13" s="26">
        <v>0</v>
      </c>
      <c r="Y13" s="27">
        <f>'MDI Calculations'!BJ12</f>
        <v>-21.409999999999997</v>
      </c>
      <c r="Z13" s="27">
        <f>'MDI Calculations'!AV12</f>
        <v>-25.642099999999999</v>
      </c>
      <c r="AA13" s="27">
        <f>'MDI Calculations'!BK12</f>
        <v>-16.359946999999998</v>
      </c>
      <c r="AB13" s="26">
        <v>0</v>
      </c>
      <c r="AC13" s="27">
        <f>'MDI Calculations'!BL12</f>
        <v>-6.9699999999999989</v>
      </c>
      <c r="AD13" s="27">
        <f>'MDI Calculations'!AX12</f>
        <v>-1.3539999999999992</v>
      </c>
      <c r="AE13" s="27">
        <f>'MDI Calculations'!BM12</f>
        <v>-24.619999999999997</v>
      </c>
      <c r="AI13" s="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65" ht="14.45" x14ac:dyDescent="0.25">
      <c r="A14" s="4" t="s">
        <v>20</v>
      </c>
      <c r="B14" s="27">
        <f>'MDI Calculations'!AJ13</f>
        <v>-26.83</v>
      </c>
      <c r="C14" s="27">
        <f>'MDI Calculations'!AY13</f>
        <v>-43.14</v>
      </c>
      <c r="D14" s="26">
        <v>0</v>
      </c>
      <c r="E14" s="26">
        <v>0</v>
      </c>
      <c r="F14" s="27">
        <f>'MDI Calculations'!AL13</f>
        <v>-11.719000000000001</v>
      </c>
      <c r="G14" s="27">
        <f>'MDI Calculations'!BA13</f>
        <v>-38.129999999999995</v>
      </c>
      <c r="H14" s="26">
        <v>0</v>
      </c>
      <c r="I14" s="26">
        <v>0</v>
      </c>
      <c r="J14" s="25">
        <f>'MDI Calculations'!F13</f>
        <v>2.1049999999999898</v>
      </c>
      <c r="K14" s="25">
        <f>'MDI Calculations'!U13</f>
        <v>0.48999999999999488</v>
      </c>
      <c r="L14" s="26">
        <v>0</v>
      </c>
      <c r="M14" s="27">
        <f>'MDI Calculations'!BD13</f>
        <v>-33.379999999999995</v>
      </c>
      <c r="N14" s="25">
        <f>'MDI Calculations'!H13</f>
        <v>1.9889999999999901</v>
      </c>
      <c r="O14" s="25">
        <f>'MDI Calculations'!W13</f>
        <v>0.42999999999999261</v>
      </c>
      <c r="P14" s="26">
        <v>0</v>
      </c>
      <c r="Q14" s="27">
        <f>'MDI Calculations'!BF13</f>
        <v>-28.47</v>
      </c>
      <c r="R14" s="27">
        <f>'MDI Calculations'!AR13</f>
        <v>-36.581800000000001</v>
      </c>
      <c r="S14" s="27">
        <f>'MDI Calculations'!BG13</f>
        <v>-44.459999999999994</v>
      </c>
      <c r="T14" s="27">
        <f>'MDI Calculations'!AS13</f>
        <v>-36.203000000000003</v>
      </c>
      <c r="U14" s="27">
        <f>'MDI Calculations'!BH13</f>
        <v>-43.76</v>
      </c>
      <c r="V14" s="27">
        <f>'MDI Calculations'!AT13</f>
        <v>-21.641999999999996</v>
      </c>
      <c r="W14" s="27">
        <f>'MDI Calculations'!BI13</f>
        <v>-38.200000000000003</v>
      </c>
      <c r="X14" s="27">
        <f>'MDI Calculations'!AU13</f>
        <v>-21.4</v>
      </c>
      <c r="Y14" s="27">
        <f>'MDI Calculations'!BJ13</f>
        <v>-38.619999999999997</v>
      </c>
      <c r="Z14" s="27">
        <f>'MDI Calculations'!AV13</f>
        <v>-38.596299999999999</v>
      </c>
      <c r="AA14" s="27">
        <f>'MDI Calculations'!BK13</f>
        <v>-22.937415000000001</v>
      </c>
      <c r="AB14" s="27">
        <f>'MDI Calculations'!AW13</f>
        <v>-17.225999999999999</v>
      </c>
      <c r="AC14" s="27">
        <f>'MDI Calculations'!BL13</f>
        <v>-29.549999999999997</v>
      </c>
      <c r="AD14" s="27">
        <f>'MDI Calculations'!AX13</f>
        <v>-19.982999999999997</v>
      </c>
      <c r="AE14" s="27">
        <f>'MDI Calculations'!BM13</f>
        <v>-40.129999999999995</v>
      </c>
      <c r="AI14" s="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1:65" x14ac:dyDescent="0.25">
      <c r="A15" s="4" t="s">
        <v>21</v>
      </c>
      <c r="B15" s="27">
        <f>'MDI Calculations'!AJ14</f>
        <v>-29.798999999999996</v>
      </c>
      <c r="C15" s="27">
        <f>'MDI Calculations'!AY14</f>
        <v>-40.419999999999995</v>
      </c>
      <c r="D15" s="26">
        <v>0</v>
      </c>
      <c r="E15" s="26">
        <v>0</v>
      </c>
      <c r="F15" s="27">
        <f>'MDI Calculations'!AL14</f>
        <v>-18.416999999999994</v>
      </c>
      <c r="G15" s="27">
        <f>'MDI Calculations'!BA14</f>
        <v>-36.61</v>
      </c>
      <c r="H15" s="26">
        <v>0</v>
      </c>
      <c r="I15" s="26">
        <v>0</v>
      </c>
      <c r="J15" s="25">
        <f>'MDI Calculations'!F14</f>
        <v>2.8009999999999948</v>
      </c>
      <c r="K15" s="25">
        <f>'MDI Calculations'!U14</f>
        <v>2.8000000000000043</v>
      </c>
      <c r="L15" s="27">
        <f>'MDI Calculations'!AO14</f>
        <v>-8.1980000000000004</v>
      </c>
      <c r="M15" s="27">
        <f>'MDI Calculations'!BD14</f>
        <v>-32.589999999999996</v>
      </c>
      <c r="N15" s="25">
        <f>'MDI Calculations'!H14</f>
        <v>2.8000000000000043</v>
      </c>
      <c r="O15" s="25">
        <f>'MDI Calculations'!W14</f>
        <v>2.8000000000000043</v>
      </c>
      <c r="P15" s="26">
        <v>0</v>
      </c>
      <c r="Q15" s="27">
        <f>'MDI Calculations'!BF14</f>
        <v>-28.859999999999996</v>
      </c>
      <c r="R15" s="27">
        <f>'MDI Calculations'!AR14</f>
        <v>-36.357399999999998</v>
      </c>
      <c r="S15" s="27">
        <f>'MDI Calculations'!BG14</f>
        <v>-41.319999999999993</v>
      </c>
      <c r="T15" s="27">
        <f>'MDI Calculations'!AS14</f>
        <v>-36.463999999999999</v>
      </c>
      <c r="U15" s="27">
        <f>'MDI Calculations'!BH14</f>
        <v>-40.869999999999997</v>
      </c>
      <c r="V15" s="27">
        <f>'MDI Calculations'!AT14</f>
        <v>-26.616999999999997</v>
      </c>
      <c r="W15" s="27">
        <f>'MDI Calculations'!BI14</f>
        <v>-36.949999999999996</v>
      </c>
      <c r="X15" s="27">
        <f>'MDI Calculations'!AU14</f>
        <v>-25.661999999999995</v>
      </c>
      <c r="Y15" s="27">
        <f>'MDI Calculations'!BJ14</f>
        <v>-37.14</v>
      </c>
      <c r="Z15" s="27">
        <f>'MDI Calculations'!AV14</f>
        <v>-38.132399999999997</v>
      </c>
      <c r="AA15" s="27">
        <f>'MDI Calculations'!BK14</f>
        <v>-38.315630999999996</v>
      </c>
      <c r="AB15" s="27">
        <f>'MDI Calculations'!AW14</f>
        <v>-23.519999999999996</v>
      </c>
      <c r="AC15" s="27">
        <f>'MDI Calculations'!BL14</f>
        <v>-28.72</v>
      </c>
      <c r="AD15" s="27">
        <f>'MDI Calculations'!AX14</f>
        <v>-25.516999999999996</v>
      </c>
      <c r="AE15" s="27">
        <f>'MDI Calculations'!BM14</f>
        <v>-38.119999999999997</v>
      </c>
      <c r="AI15" s="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65" ht="14.45" x14ac:dyDescent="0.25">
      <c r="A16" s="4" t="s">
        <v>22</v>
      </c>
      <c r="B16" s="27">
        <f>'MDI Calculations'!AJ15</f>
        <v>-40.214999999999996</v>
      </c>
      <c r="C16" s="27">
        <f>'MDI Calculations'!AY15</f>
        <v>-46.339999999999996</v>
      </c>
      <c r="D16" s="26">
        <v>0</v>
      </c>
      <c r="E16" s="26">
        <v>0</v>
      </c>
      <c r="F16" s="27">
        <f>'MDI Calculations'!AL15</f>
        <v>-32.894999999999996</v>
      </c>
      <c r="G16" s="27">
        <f>'MDI Calculations'!BA15</f>
        <v>-43.83</v>
      </c>
      <c r="H16" s="26">
        <v>0</v>
      </c>
      <c r="I16" s="26">
        <v>0</v>
      </c>
      <c r="J16" s="26">
        <v>0</v>
      </c>
      <c r="K16" s="26">
        <v>0</v>
      </c>
      <c r="L16" s="27">
        <f>'MDI Calculations'!AO15</f>
        <v>-25.431999999999999</v>
      </c>
      <c r="M16" s="27">
        <f>'MDI Calculations'!BD15</f>
        <v>-41.43</v>
      </c>
      <c r="N16" s="26">
        <v>0</v>
      </c>
      <c r="O16" s="26">
        <v>0</v>
      </c>
      <c r="P16" s="27">
        <f>'MDI Calculations'!AQ15</f>
        <v>-22.248999999999995</v>
      </c>
      <c r="Q16" s="27">
        <f>'MDI Calculations'!BF15</f>
        <v>-38.819999999999993</v>
      </c>
      <c r="R16" s="27">
        <f>'MDI Calculations'!AR15</f>
        <v>-43.751599999999996</v>
      </c>
      <c r="S16" s="27">
        <f>'MDI Calculations'!BG15</f>
        <v>-46.86</v>
      </c>
      <c r="T16" s="27">
        <f>'MDI Calculations'!AS15</f>
        <v>-44.052</v>
      </c>
      <c r="U16" s="27">
        <f>'MDI Calculations'!BH15</f>
        <v>-46.55</v>
      </c>
      <c r="V16" s="27">
        <f>'MDI Calculations'!AT15</f>
        <v>-37.951999999999998</v>
      </c>
      <c r="W16" s="27">
        <f>'MDI Calculations'!BI15</f>
        <v>-44.199999999999996</v>
      </c>
      <c r="X16" s="27">
        <f>'MDI Calculations'!AU15</f>
        <v>-37.807000000000002</v>
      </c>
      <c r="Y16" s="27">
        <f>'MDI Calculations'!BJ15</f>
        <v>-44.47</v>
      </c>
      <c r="Z16" s="27">
        <f>'MDI Calculations'!AV15</f>
        <v>-45.462599999999995</v>
      </c>
      <c r="AA16" s="27">
        <f>'MDI Calculations'!BK15</f>
        <v>-44.486753999999998</v>
      </c>
      <c r="AB16" s="27">
        <f>'MDI Calculations'!AW15</f>
        <v>-36.278999999999996</v>
      </c>
      <c r="AC16" s="27">
        <f>'MDI Calculations'!BL15</f>
        <v>-38.519999999999996</v>
      </c>
      <c r="AD16" s="27">
        <f>'MDI Calculations'!AX15</f>
        <v>-37.872</v>
      </c>
      <c r="AE16" s="27">
        <f>'MDI Calculations'!BM15</f>
        <v>-44.8</v>
      </c>
      <c r="AI16" s="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x14ac:dyDescent="0.25">
      <c r="A17" s="4" t="s">
        <v>23</v>
      </c>
      <c r="B17" s="26">
        <v>0</v>
      </c>
      <c r="C17" s="27">
        <f>'MDI Calculations'!AY16</f>
        <v>-6.0799999999999983</v>
      </c>
      <c r="D17" s="25">
        <f>'MDI Calculations'!C16</f>
        <v>19.466999999999999</v>
      </c>
      <c r="E17" s="25">
        <f>'MDI Calculations'!R16</f>
        <v>12.32</v>
      </c>
      <c r="F17" s="25">
        <f>'MDI Calculations'!D16</f>
        <v>10.006</v>
      </c>
      <c r="G17" s="25">
        <f>'MDI Calculations'!S16</f>
        <v>7.230000000000004</v>
      </c>
      <c r="H17" s="25">
        <f>'MDI Calculations'!E16</f>
        <v>10.613</v>
      </c>
      <c r="I17" s="26">
        <v>0</v>
      </c>
      <c r="J17" s="25">
        <f>'MDI Calculations'!F16</f>
        <v>45.21</v>
      </c>
      <c r="K17" s="25">
        <f>'MDI Calculations'!U16</f>
        <v>36.74</v>
      </c>
      <c r="L17" s="25">
        <f>'MDI Calculations'!G16</f>
        <v>43.877000000000002</v>
      </c>
      <c r="M17" s="25">
        <f>'MDI Calculations'!V16</f>
        <v>36.119999999999997</v>
      </c>
      <c r="N17" s="25">
        <f>'MDI Calculations'!H16</f>
        <v>11.508000000000003</v>
      </c>
      <c r="O17" s="26">
        <v>0</v>
      </c>
      <c r="P17" s="25">
        <f>'MDI Calculations'!I16</f>
        <v>53.536999999999999</v>
      </c>
      <c r="Q17" s="25">
        <f>'MDI Calculations'!X16</f>
        <v>36.089999999999996</v>
      </c>
      <c r="R17" s="26">
        <v>0</v>
      </c>
      <c r="S17" s="27">
        <f>'MDI Calculations'!BG16</f>
        <v>-7.32</v>
      </c>
      <c r="T17" s="26">
        <v>0</v>
      </c>
      <c r="U17" s="27">
        <f>'MDI Calculations'!BH16</f>
        <v>-6.9899999999999984</v>
      </c>
      <c r="V17" s="26">
        <v>0</v>
      </c>
      <c r="W17" s="27">
        <f>'MDI Calculations'!BI16</f>
        <v>-0.58999999999999986</v>
      </c>
      <c r="X17" s="26">
        <v>0</v>
      </c>
      <c r="Y17" s="27">
        <f>'MDI Calculations'!BJ16</f>
        <v>-0.96000000000000085</v>
      </c>
      <c r="Z17" s="26">
        <v>0</v>
      </c>
      <c r="AA17" s="26">
        <v>0</v>
      </c>
      <c r="AB17" s="26">
        <v>0</v>
      </c>
      <c r="AC17" s="26">
        <v>0</v>
      </c>
      <c r="AD17" s="25">
        <f>'MDI Calculations'!P16</f>
        <v>19.501000000000005</v>
      </c>
      <c r="AE17" s="25">
        <f>'MDI Calculations'!AE16</f>
        <v>19.5</v>
      </c>
      <c r="AI17" s="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 ht="14.45" x14ac:dyDescent="0.25">
      <c r="A18" s="4" t="s">
        <v>24</v>
      </c>
      <c r="B18" s="27">
        <f>'MDI Calculations'!AJ17</f>
        <v>-9.8069999999999986</v>
      </c>
      <c r="C18" s="27">
        <f>'MDI Calculations'!AY17</f>
        <v>-22.060000000000002</v>
      </c>
      <c r="D18" s="26">
        <v>0</v>
      </c>
      <c r="E18" s="26">
        <f>'MDI Calculations'!AZ17</f>
        <v>0</v>
      </c>
      <c r="F18" s="26">
        <v>0</v>
      </c>
      <c r="G18" s="26">
        <v>0</v>
      </c>
      <c r="H18" s="26">
        <v>0</v>
      </c>
      <c r="I18" s="27">
        <f>'MDI Calculations'!BB17</f>
        <v>-16.880000000000003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7">
        <f>'MDI Calculations'!BE17</f>
        <v>-16.259999999999998</v>
      </c>
      <c r="P18" s="25">
        <f>'MDI Calculations'!I17</f>
        <v>25.433</v>
      </c>
      <c r="Q18" s="25">
        <f>'MDI Calculations'!X17</f>
        <v>22.870000000000005</v>
      </c>
      <c r="R18" s="27">
        <f>'MDI Calculations'!AR17</f>
        <v>-14.812000000000001</v>
      </c>
      <c r="S18" s="27">
        <f>'MDI Calculations'!BG17</f>
        <v>-22.310000000000002</v>
      </c>
      <c r="T18" s="27">
        <f>'MDI Calculations'!AS17</f>
        <v>-15.151</v>
      </c>
      <c r="U18" s="27">
        <f>'MDI Calculations'!BH17</f>
        <v>-22.17</v>
      </c>
      <c r="V18" s="27">
        <f>'MDI Calculations'!AT17</f>
        <v>-7.1999999999999993</v>
      </c>
      <c r="W18" s="27">
        <f>'MDI Calculations'!BI17</f>
        <v>-19.77</v>
      </c>
      <c r="X18" s="27">
        <f>'MDI Calculations'!AU17</f>
        <v>-5.8979999999999997</v>
      </c>
      <c r="Y18" s="27">
        <f>'MDI Calculations'!BJ17</f>
        <v>-19.96</v>
      </c>
      <c r="Z18" s="27">
        <f>'MDI Calculations'!AV17</f>
        <v>-16.865000000000002</v>
      </c>
      <c r="AA18" s="26">
        <v>0</v>
      </c>
      <c r="AB18" s="27">
        <f>'MDI Calculations'!AW17</f>
        <v>-4.0079999999999991</v>
      </c>
      <c r="AC18" s="27">
        <f>'MDI Calculations'!BL17</f>
        <v>-17.66</v>
      </c>
      <c r="AD18" s="27">
        <f>'MDI Calculations'!AX17</f>
        <v>-1.5399999999999991</v>
      </c>
      <c r="AE18" s="27">
        <f>'MDI Calculations'!BM17</f>
        <v>-17.18</v>
      </c>
      <c r="AI18" s="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ht="14.45" x14ac:dyDescent="0.25">
      <c r="A19" s="4" t="s">
        <v>25</v>
      </c>
      <c r="B19" s="25">
        <f>'MDI Calculations'!B18</f>
        <v>0.72999999999999976</v>
      </c>
      <c r="C19" s="25">
        <f>'MDI Calculations'!Q18</f>
        <v>0.95999999999999974</v>
      </c>
      <c r="D19" s="25">
        <f>'MDI Calculations'!C18</f>
        <v>3.5259999999999998</v>
      </c>
      <c r="E19" s="25">
        <f>'MDI Calculations'!R18</f>
        <v>6.830000000000001</v>
      </c>
      <c r="F19" s="25">
        <f>'MDI Calculations'!D18</f>
        <v>2.7670000000000003</v>
      </c>
      <c r="G19" s="25">
        <f>'MDI Calculations'!S18</f>
        <v>3.0600000000000005</v>
      </c>
      <c r="H19" s="25">
        <f>'MDI Calculations'!E18</f>
        <v>2.33</v>
      </c>
      <c r="I19" s="25">
        <f>'MDI Calculations'!T18</f>
        <v>2.2400000000000002</v>
      </c>
      <c r="J19" s="25">
        <f>'MDI Calculations'!F18</f>
        <v>3.4820000000000002</v>
      </c>
      <c r="K19" s="25">
        <f>'MDI Calculations'!U18</f>
        <v>6.9200000000000008</v>
      </c>
      <c r="L19" s="25">
        <f>'MDI Calculations'!G18</f>
        <v>4.3310000000000004</v>
      </c>
      <c r="M19" s="25">
        <f>'MDI Calculations'!V18</f>
        <v>7.3</v>
      </c>
      <c r="N19" s="25">
        <f>'MDI Calculations'!H18</f>
        <v>3.024</v>
      </c>
      <c r="O19" s="25">
        <f>'MDI Calculations'!W18</f>
        <v>2.25</v>
      </c>
      <c r="P19" s="25">
        <f>'MDI Calculations'!I18</f>
        <v>54</v>
      </c>
      <c r="Q19" s="25">
        <f>'MDI Calculations'!X18</f>
        <v>54</v>
      </c>
      <c r="R19" s="25">
        <f>'MDI Calculations'!J18</f>
        <v>0.52080000000000015</v>
      </c>
      <c r="S19" s="25">
        <f>'MDI Calculations'!Y18</f>
        <v>0.8899999999999999</v>
      </c>
      <c r="T19" s="25">
        <f>'MDI Calculations'!K18</f>
        <v>0.56799999999999984</v>
      </c>
      <c r="U19" s="25">
        <f>'MDI Calculations'!Z18</f>
        <v>0.95</v>
      </c>
      <c r="V19" s="25">
        <f>'MDI Calculations'!L18</f>
        <v>1.639</v>
      </c>
      <c r="W19" s="25">
        <f>'MDI Calculations'!AA18</f>
        <v>1.6500000000000001</v>
      </c>
      <c r="X19" s="25">
        <f>'MDI Calculations'!M18</f>
        <v>1.679</v>
      </c>
      <c r="Y19" s="25">
        <f>'MDI Calculations'!AB18</f>
        <v>1.5599999999999998</v>
      </c>
      <c r="Z19" s="26">
        <v>0</v>
      </c>
      <c r="AA19" s="25">
        <f>'MDI Calculations'!AC18</f>
        <v>0.14484999999999992</v>
      </c>
      <c r="AB19" s="25">
        <f>'MDI Calculations'!O18</f>
        <v>1.849</v>
      </c>
      <c r="AC19" s="25">
        <f>'MDI Calculations'!AD18</f>
        <v>2.0599999999999996</v>
      </c>
      <c r="AD19" s="25">
        <f>'MDI Calculations'!P18</f>
        <v>1.5580000000000001</v>
      </c>
      <c r="AE19" s="25">
        <f>'MDI Calculations'!AE18</f>
        <v>1.76</v>
      </c>
      <c r="AI19" s="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x14ac:dyDescent="0.25">
      <c r="A20" s="4" t="s">
        <v>26</v>
      </c>
      <c r="B20" s="26">
        <v>0</v>
      </c>
      <c r="C20" s="26">
        <v>0</v>
      </c>
      <c r="D20" s="26">
        <v>0</v>
      </c>
      <c r="E20" s="25">
        <f>'MDI Calculations'!R19</f>
        <v>2.79</v>
      </c>
      <c r="F20" s="26">
        <v>0</v>
      </c>
      <c r="G20" s="25">
        <f>'MDI Calculations'!S19</f>
        <v>0.74</v>
      </c>
      <c r="H20" s="26">
        <v>0</v>
      </c>
      <c r="I20" s="25">
        <f>'MDI Calculations'!T19</f>
        <v>0.42999999999999994</v>
      </c>
      <c r="J20" s="26">
        <v>0</v>
      </c>
      <c r="K20" s="25">
        <f>'MDI Calculations'!U19</f>
        <v>2.8600000000000003</v>
      </c>
      <c r="L20" s="26">
        <v>0</v>
      </c>
      <c r="M20" s="25">
        <f>'MDI Calculations'!V19</f>
        <v>3.16</v>
      </c>
      <c r="N20" s="26">
        <v>0</v>
      </c>
      <c r="O20" s="25">
        <f>'MDI Calculations'!W19</f>
        <v>0.42999999999999994</v>
      </c>
      <c r="P20" s="25">
        <f>'MDI Calculations'!I19</f>
        <v>0.74999999999999978</v>
      </c>
      <c r="Q20" s="25">
        <f>'MDI Calculations'!X19</f>
        <v>4.6100000000000003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5">
        <f>'MDI Calculations'!AA19</f>
        <v>9.9999999999999867E-2</v>
      </c>
      <c r="X20" s="26">
        <v>0</v>
      </c>
      <c r="Y20" s="25">
        <f>'MDI Calculations'!AB19</f>
        <v>7.0000000000000062E-2</v>
      </c>
      <c r="Z20" s="26">
        <v>0</v>
      </c>
      <c r="AA20" s="26">
        <v>0</v>
      </c>
      <c r="AB20" s="26">
        <v>0</v>
      </c>
      <c r="AC20" s="25">
        <f>'MDI Calculations'!AD19</f>
        <v>0.34000000000000008</v>
      </c>
      <c r="AD20" s="26">
        <v>0</v>
      </c>
      <c r="AE20" s="25">
        <f>'MDI Calculations'!AE19</f>
        <v>0.17999999999999994</v>
      </c>
      <c r="AI20" s="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x14ac:dyDescent="0.25">
      <c r="A21" s="4" t="s">
        <v>27</v>
      </c>
      <c r="B21" s="26">
        <v>0</v>
      </c>
      <c r="C21" s="27">
        <f>'MDI Calculations'!AY20</f>
        <v>-16.54</v>
      </c>
      <c r="D21" s="25">
        <f>'MDI Calculations'!C20</f>
        <v>2.6099999999999994</v>
      </c>
      <c r="E21" s="26">
        <v>0</v>
      </c>
      <c r="F21" s="25">
        <f>'MDI Calculations'!D20</f>
        <v>0.11299999999999955</v>
      </c>
      <c r="G21" s="26">
        <v>0</v>
      </c>
      <c r="H21" s="26">
        <v>0</v>
      </c>
      <c r="I21" s="27">
        <f>'MDI Calculations'!BB20</f>
        <v>-6.8000000000000007</v>
      </c>
      <c r="J21" s="25">
        <f>'MDI Calculations'!F20</f>
        <v>35.339000000000006</v>
      </c>
      <c r="K21" s="25">
        <f>'MDI Calculations'!U20</f>
        <v>32.550000000000004</v>
      </c>
      <c r="L21" s="25">
        <f>'MDI Calculations'!G20</f>
        <v>34.473999999999997</v>
      </c>
      <c r="M21" s="25">
        <f>'MDI Calculations'!V20</f>
        <v>32.500000000000007</v>
      </c>
      <c r="N21" s="26">
        <v>0</v>
      </c>
      <c r="O21" s="27">
        <f>'MDI Calculations'!BE20</f>
        <v>-6.07</v>
      </c>
      <c r="P21" s="25">
        <f>'MDI Calculations'!I20</f>
        <v>38.497999999999998</v>
      </c>
      <c r="Q21" s="25">
        <f>'MDI Calculations'!X20</f>
        <v>29.050000000000004</v>
      </c>
      <c r="R21" s="27">
        <f>'MDI Calculations'!AR20</f>
        <v>-6.4595999999999982</v>
      </c>
      <c r="S21" s="27">
        <f>'MDI Calculations'!BG20</f>
        <v>-16.96</v>
      </c>
      <c r="T21" s="27">
        <f>'MDI Calculations'!AS20</f>
        <v>-5.6340000000000003</v>
      </c>
      <c r="U21" s="27">
        <f>'MDI Calculations'!BH20</f>
        <v>-16.78</v>
      </c>
      <c r="V21" s="26">
        <v>0</v>
      </c>
      <c r="W21" s="27">
        <f>'MDI Calculations'!BI20</f>
        <v>-13.02</v>
      </c>
      <c r="X21" s="26">
        <v>0</v>
      </c>
      <c r="Y21" s="27">
        <f>'MDI Calculations'!BJ20</f>
        <v>-13.27</v>
      </c>
      <c r="Z21" s="27">
        <f>'MDI Calculations'!AV20</f>
        <v>-8.9070999999999998</v>
      </c>
      <c r="AA21" s="26">
        <v>0</v>
      </c>
      <c r="AB21" s="26">
        <v>0</v>
      </c>
      <c r="AC21" s="27">
        <f>'MDI Calculations'!BL20</f>
        <v>-8.34</v>
      </c>
      <c r="AD21" s="26">
        <v>0</v>
      </c>
      <c r="AE21" s="27">
        <f>'MDI Calculations'!BM20</f>
        <v>-9.9400000000000013</v>
      </c>
      <c r="AI21" s="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ht="14.45" x14ac:dyDescent="0.25">
      <c r="A22" s="4" t="s">
        <v>28</v>
      </c>
      <c r="B22" s="25">
        <f>'MDI Calculations'!B21</f>
        <v>5.1139999999999999</v>
      </c>
      <c r="C22" s="25">
        <f>'MDI Calculations'!Q21</f>
        <v>4.51</v>
      </c>
      <c r="D22" s="25">
        <f>'MDI Calculations'!C21</f>
        <v>10.911</v>
      </c>
      <c r="E22" s="25">
        <f>'MDI Calculations'!R21</f>
        <v>12.8</v>
      </c>
      <c r="F22" s="25">
        <f>'MDI Calculations'!D21</f>
        <v>9.2379999999999995</v>
      </c>
      <c r="G22" s="25">
        <f>'MDI Calculations'!S21</f>
        <v>7.12</v>
      </c>
      <c r="H22" s="25">
        <f>'MDI Calculations'!E21</f>
        <v>9.9909999999999997</v>
      </c>
      <c r="I22" s="25">
        <f>'MDI Calculations'!T21</f>
        <v>7.08</v>
      </c>
      <c r="J22" s="25">
        <f>'MDI Calculations'!F21</f>
        <v>37.209000000000003</v>
      </c>
      <c r="K22" s="25">
        <f>'MDI Calculations'!U21</f>
        <v>35.36</v>
      </c>
      <c r="L22" s="25">
        <f>'MDI Calculations'!G21</f>
        <v>36.451999999999998</v>
      </c>
      <c r="M22" s="25">
        <f>'MDI Calculations'!V21</f>
        <v>35.880000000000003</v>
      </c>
      <c r="N22" s="25">
        <f>'MDI Calculations'!H21</f>
        <v>10.404</v>
      </c>
      <c r="O22" s="25">
        <f>'MDI Calculations'!W21</f>
        <v>7.09</v>
      </c>
      <c r="P22" s="25">
        <f>'MDI Calculations'!I21</f>
        <v>58.994999999999997</v>
      </c>
      <c r="Q22" s="25">
        <f>'MDI Calculations'!X21</f>
        <v>57.36</v>
      </c>
      <c r="R22" s="25">
        <f>'MDI Calculations'!J21</f>
        <v>4.2720000000000002</v>
      </c>
      <c r="S22" s="25">
        <f>'MDI Calculations'!Y21</f>
        <v>4.41</v>
      </c>
      <c r="T22" s="25">
        <f>'MDI Calculations'!K21</f>
        <v>4.1779999999999999</v>
      </c>
      <c r="U22" s="25">
        <f>'MDI Calculations'!Z21</f>
        <v>4.4800000000000004</v>
      </c>
      <c r="V22" s="25">
        <f>'MDI Calculations'!L21</f>
        <v>6.3579999999999997</v>
      </c>
      <c r="W22" s="25">
        <f>'MDI Calculations'!AA21</f>
        <v>5.62</v>
      </c>
      <c r="X22" s="25">
        <f>'MDI Calculations'!M21</f>
        <v>6.5259999999999998</v>
      </c>
      <c r="Y22" s="25">
        <f>'MDI Calculations'!AB21</f>
        <v>5.55</v>
      </c>
      <c r="Z22" s="25">
        <f>'MDI Calculations'!N21</f>
        <v>3.4762</v>
      </c>
      <c r="AA22" s="25">
        <f>'MDI Calculations'!AC21</f>
        <v>3.5272299999999999</v>
      </c>
      <c r="AB22" s="25">
        <f>'MDI Calculations'!O21</f>
        <v>6.9429999999999996</v>
      </c>
      <c r="AC22" s="25">
        <f>'MDI Calculations'!AD21</f>
        <v>6.74</v>
      </c>
      <c r="AD22" s="25">
        <f>'MDI Calculations'!P21</f>
        <v>5.73</v>
      </c>
      <c r="AE22" s="25">
        <f>'MDI Calculations'!AE21</f>
        <v>5.71</v>
      </c>
      <c r="AI22" s="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x14ac:dyDescent="0.25">
      <c r="A23" s="4" t="s">
        <v>29</v>
      </c>
      <c r="B23" s="25">
        <f>'MDI Calculations'!B22</f>
        <v>2.1869999999999998</v>
      </c>
      <c r="C23" s="25">
        <f>'MDI Calculations'!Q22</f>
        <v>2.2000000000000002</v>
      </c>
      <c r="D23" s="25">
        <f>'MDI Calculations'!C22</f>
        <v>4.617</v>
      </c>
      <c r="E23" s="25">
        <f>'MDI Calculations'!R22</f>
        <v>6.12</v>
      </c>
      <c r="F23" s="25">
        <f>'MDI Calculations'!D22</f>
        <v>3.3439999999999999</v>
      </c>
      <c r="G23" s="25">
        <f>'MDI Calculations'!S22</f>
        <v>3.24</v>
      </c>
      <c r="H23" s="25">
        <f>'MDI Calculations'!E22</f>
        <v>4.3440000000000003</v>
      </c>
      <c r="I23" s="25">
        <f>'MDI Calculations'!T22</f>
        <v>3.37</v>
      </c>
      <c r="J23" s="25">
        <f>'MDI Calculations'!F22</f>
        <v>31.5</v>
      </c>
      <c r="K23" s="25">
        <f>'MDI Calculations'!U22</f>
        <v>31.5</v>
      </c>
      <c r="L23" s="25">
        <f>'MDI Calculations'!G22</f>
        <v>31.5</v>
      </c>
      <c r="M23" s="25">
        <f>'MDI Calculations'!V22</f>
        <v>31.5</v>
      </c>
      <c r="N23" s="25">
        <f>'MDI Calculations'!H22</f>
        <v>4.0449999999999999</v>
      </c>
      <c r="O23" s="25">
        <f>'MDI Calculations'!W22</f>
        <v>3.37</v>
      </c>
      <c r="P23" s="25">
        <f>'MDI Calculations'!I22</f>
        <v>55.801000000000002</v>
      </c>
      <c r="Q23" s="25">
        <f>'MDI Calculations'!X22</f>
        <v>55.8</v>
      </c>
      <c r="R23" s="25">
        <f>'MDI Calculations'!J22</f>
        <v>1.9981</v>
      </c>
      <c r="S23" s="25">
        <f>'MDI Calculations'!Y22</f>
        <v>2.13</v>
      </c>
      <c r="T23" s="25">
        <f>'MDI Calculations'!K22</f>
        <v>1.7909999999999999</v>
      </c>
      <c r="U23" s="25">
        <f>'MDI Calculations'!Z22</f>
        <v>2.2000000000000002</v>
      </c>
      <c r="V23" s="25">
        <f>'MDI Calculations'!L22</f>
        <v>2.806</v>
      </c>
      <c r="W23" s="25">
        <f>'MDI Calculations'!AA22</f>
        <v>2.71</v>
      </c>
      <c r="X23" s="25">
        <f>'MDI Calculations'!M22</f>
        <v>2.8780000000000001</v>
      </c>
      <c r="Y23" s="25">
        <f>'MDI Calculations'!AB22</f>
        <v>2.68</v>
      </c>
      <c r="Z23" s="25">
        <f>'MDI Calculations'!N22</f>
        <v>1.4258</v>
      </c>
      <c r="AA23" s="25">
        <f>'MDI Calculations'!AC22</f>
        <v>1.391551</v>
      </c>
      <c r="AB23" s="25">
        <f>'MDI Calculations'!O22</f>
        <v>2.7919999999999998</v>
      </c>
      <c r="AC23" s="25">
        <f>'MDI Calculations'!AD22</f>
        <v>3.24</v>
      </c>
      <c r="AD23" s="25">
        <f>'MDI Calculations'!P22</f>
        <v>2.452</v>
      </c>
      <c r="AE23" s="25">
        <f>'MDI Calculations'!AE22</f>
        <v>2.7</v>
      </c>
      <c r="AI23" s="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x14ac:dyDescent="0.25">
      <c r="A24" s="4" t="s">
        <v>30</v>
      </c>
      <c r="B24" s="27">
        <f>'MDI Calculations'!AJ23</f>
        <v>-5.7920000000000016</v>
      </c>
      <c r="C24" s="27">
        <f>'MDI Calculations'!AY23</f>
        <v>-19.240000000000002</v>
      </c>
      <c r="D24" s="26">
        <v>0</v>
      </c>
      <c r="E24" s="26">
        <f>'MDI Calculations'!AZ23</f>
        <v>0</v>
      </c>
      <c r="F24" s="26">
        <v>0</v>
      </c>
      <c r="G24" s="26">
        <v>0</v>
      </c>
      <c r="H24" s="26">
        <v>0</v>
      </c>
      <c r="I24" s="27">
        <f>'MDI Calculations'!BB23</f>
        <v>-11.46</v>
      </c>
      <c r="J24" s="25">
        <f>'MDI Calculations'!F23</f>
        <v>31.6</v>
      </c>
      <c r="K24" s="25">
        <f>'MDI Calculations'!U23</f>
        <v>31.6</v>
      </c>
      <c r="L24" s="25">
        <f>'MDI Calculations'!G23</f>
        <v>31.601000000000006</v>
      </c>
      <c r="M24" s="25">
        <f>'MDI Calculations'!V23</f>
        <v>31.6</v>
      </c>
      <c r="N24" s="26">
        <v>0</v>
      </c>
      <c r="O24" s="27">
        <f>'MDI Calculations'!BE23</f>
        <v>-10.940000000000001</v>
      </c>
      <c r="P24" s="25">
        <f>'MDI Calculations'!I23</f>
        <v>26.215000000000003</v>
      </c>
      <c r="Q24" s="25">
        <f>'MDI Calculations'!X23</f>
        <v>25.6</v>
      </c>
      <c r="R24" s="27">
        <f>'MDI Calculations'!AR23</f>
        <v>-12.1675</v>
      </c>
      <c r="S24" s="27">
        <f>'MDI Calculations'!BG23</f>
        <v>-19.61</v>
      </c>
      <c r="T24" s="27">
        <f>'MDI Calculations'!AS23</f>
        <v>-11.405000000000001</v>
      </c>
      <c r="U24" s="27">
        <f>'MDI Calculations'!BH23</f>
        <v>-19.43</v>
      </c>
      <c r="V24" s="27">
        <f>'MDI Calculations'!AT23</f>
        <v>-2.6000000000000014</v>
      </c>
      <c r="W24" s="27">
        <f>'MDI Calculations'!BI23</f>
        <v>-16.350000000000001</v>
      </c>
      <c r="X24" s="27">
        <f>'MDI Calculations'!AU23</f>
        <v>-0.87300000000000111</v>
      </c>
      <c r="Y24" s="27">
        <f>'MDI Calculations'!BJ23</f>
        <v>-16.560000000000002</v>
      </c>
      <c r="Z24" s="27">
        <f>'MDI Calculations'!AV23</f>
        <v>-13.883700000000001</v>
      </c>
      <c r="AA24" s="26">
        <v>0</v>
      </c>
      <c r="AB24" s="26">
        <v>0</v>
      </c>
      <c r="AC24" s="27">
        <f>'MDI Calculations'!BL23</f>
        <v>-12.84</v>
      </c>
      <c r="AD24" s="26">
        <v>0</v>
      </c>
      <c r="AE24" s="27">
        <f>'MDI Calculations'!BM23</f>
        <v>-15.18</v>
      </c>
      <c r="AI24" s="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x14ac:dyDescent="0.25">
      <c r="A25" s="4" t="s">
        <v>31</v>
      </c>
      <c r="B25" s="25">
        <f>'MDI Calculations'!B24</f>
        <v>4.1929999999999996</v>
      </c>
      <c r="C25" s="25">
        <f>'MDI Calculations'!Q24</f>
        <v>4</v>
      </c>
      <c r="D25" s="25">
        <f>'MDI Calculations'!C24</f>
        <v>11.058999999999999</v>
      </c>
      <c r="E25" s="25">
        <f>'MDI Calculations'!R24</f>
        <v>11.1</v>
      </c>
      <c r="F25" s="25">
        <f>'MDI Calculations'!D24</f>
        <v>7.6150000000000002</v>
      </c>
      <c r="G25" s="25">
        <f>'MDI Calculations'!S24</f>
        <v>6.13</v>
      </c>
      <c r="H25" s="25">
        <f>'MDI Calculations'!E24</f>
        <v>8.8140000000000001</v>
      </c>
      <c r="I25" s="25">
        <f>'MDI Calculations'!T24</f>
        <v>5.82</v>
      </c>
      <c r="J25" s="25">
        <f>'MDI Calculations'!F24</f>
        <v>31.503</v>
      </c>
      <c r="K25" s="25">
        <f>'MDI Calculations'!U24</f>
        <v>31.5</v>
      </c>
      <c r="L25" s="25">
        <f>'MDI Calculations'!G24</f>
        <v>31.5</v>
      </c>
      <c r="M25" s="25">
        <f>'MDI Calculations'!V24</f>
        <v>31.5</v>
      </c>
      <c r="N25" s="25">
        <f>'MDI Calculations'!H24</f>
        <v>8.9280000000000008</v>
      </c>
      <c r="O25" s="25">
        <f>'MDI Calculations'!W24</f>
        <v>5.9</v>
      </c>
      <c r="P25" s="25">
        <f>'MDI Calculations'!I24</f>
        <v>12.574999999999999</v>
      </c>
      <c r="Q25" s="25">
        <f>'MDI Calculations'!X24</f>
        <v>11.54</v>
      </c>
      <c r="R25" s="25">
        <f>'MDI Calculations'!J24</f>
        <v>3.7526999999999999</v>
      </c>
      <c r="S25" s="25">
        <f>'MDI Calculations'!Y24</f>
        <v>3.82</v>
      </c>
      <c r="T25" s="25">
        <f>'MDI Calculations'!K24</f>
        <v>3.8530000000000002</v>
      </c>
      <c r="U25" s="25">
        <f>'MDI Calculations'!Z24</f>
        <v>3.9</v>
      </c>
      <c r="V25" s="25">
        <f>'MDI Calculations'!L24</f>
        <v>5.8419999999999996</v>
      </c>
      <c r="W25" s="25">
        <f>'MDI Calculations'!AA24</f>
        <v>4.8600000000000003</v>
      </c>
      <c r="X25" s="25">
        <f>'MDI Calculations'!M24</f>
        <v>5.7480000000000002</v>
      </c>
      <c r="Y25" s="25">
        <f>'MDI Calculations'!AB24</f>
        <v>4.8</v>
      </c>
      <c r="Z25" s="25">
        <f>'MDI Calculations'!N24</f>
        <v>2.9860000000000002</v>
      </c>
      <c r="AA25" s="25">
        <f>'MDI Calculations'!AC24</f>
        <v>2.2753540000000001</v>
      </c>
      <c r="AB25" s="25">
        <f>'MDI Calculations'!O24</f>
        <v>6.2329999999999997</v>
      </c>
      <c r="AC25" s="25">
        <f>'MDI Calculations'!AD24</f>
        <v>5.61</v>
      </c>
      <c r="AD25" s="25">
        <f>'MDI Calculations'!P24</f>
        <v>5.2119999999999997</v>
      </c>
      <c r="AE25" s="25">
        <f>'MDI Calculations'!AE24</f>
        <v>4.83</v>
      </c>
      <c r="AI25" s="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x14ac:dyDescent="0.25">
      <c r="A26" s="4" t="s">
        <v>32</v>
      </c>
      <c r="B26" s="25">
        <f>'MDI Calculations'!B25</f>
        <v>4.9279999999999999</v>
      </c>
      <c r="C26" s="25">
        <f>'MDI Calculations'!Q25</f>
        <v>3.32</v>
      </c>
      <c r="D26" s="25">
        <f>'MDI Calculations'!C25</f>
        <v>13.853</v>
      </c>
      <c r="E26" s="25">
        <f>'MDI Calculations'!R25</f>
        <v>9.2799999999999994</v>
      </c>
      <c r="F26" s="25">
        <f>'MDI Calculations'!D25</f>
        <v>10.342000000000001</v>
      </c>
      <c r="G26" s="25">
        <f>'MDI Calculations'!S25</f>
        <v>5.49</v>
      </c>
      <c r="H26" s="25">
        <f>'MDI Calculations'!E25</f>
        <v>11.688000000000001</v>
      </c>
      <c r="I26" s="25">
        <f>'MDI Calculations'!T25</f>
        <v>4.7</v>
      </c>
      <c r="J26" s="25">
        <f>'MDI Calculations'!F25</f>
        <v>31.766999999999999</v>
      </c>
      <c r="K26" s="25">
        <f>'MDI Calculations'!U25</f>
        <v>13.1</v>
      </c>
      <c r="L26" s="25">
        <f>'MDI Calculations'!G25</f>
        <v>31.515000000000001</v>
      </c>
      <c r="M26" s="25">
        <f>'MDI Calculations'!V25</f>
        <v>13.81</v>
      </c>
      <c r="N26" s="25">
        <f>'MDI Calculations'!H25</f>
        <v>11.718</v>
      </c>
      <c r="O26" s="25">
        <f>'MDI Calculations'!W25</f>
        <v>4.79</v>
      </c>
      <c r="P26" s="25">
        <f>'MDI Calculations'!I25</f>
        <v>55.8</v>
      </c>
      <c r="Q26" s="25">
        <f>'MDI Calculations'!X25</f>
        <v>55.8</v>
      </c>
      <c r="R26" s="25">
        <f>'MDI Calculations'!J25</f>
        <v>4.3829000000000002</v>
      </c>
      <c r="S26" s="25">
        <f>'MDI Calculations'!Y25</f>
        <v>3.3</v>
      </c>
      <c r="T26" s="25">
        <f>'MDI Calculations'!K25</f>
        <v>4.4480000000000004</v>
      </c>
      <c r="U26" s="25">
        <f>'MDI Calculations'!Z25</f>
        <v>3.35</v>
      </c>
      <c r="V26" s="25">
        <f>'MDI Calculations'!L25</f>
        <v>6.4160000000000004</v>
      </c>
      <c r="W26" s="25">
        <f>'MDI Calculations'!AA25</f>
        <v>4.2</v>
      </c>
      <c r="X26" s="25">
        <f>'MDI Calculations'!M25</f>
        <v>6.3170000000000002</v>
      </c>
      <c r="Y26" s="25">
        <f>'MDI Calculations'!AB25</f>
        <v>4.17</v>
      </c>
      <c r="Z26" s="25">
        <f>'MDI Calculations'!N25</f>
        <v>3.5884999999999998</v>
      </c>
      <c r="AA26" s="25">
        <f>'MDI Calculations'!AC25</f>
        <v>2.3150900000000001</v>
      </c>
      <c r="AB26" s="25">
        <f>'MDI Calculations'!O25</f>
        <v>7.3330000000000002</v>
      </c>
      <c r="AC26" s="25">
        <f>'MDI Calculations'!AD25</f>
        <v>4.62</v>
      </c>
      <c r="AD26" s="25">
        <f>'MDI Calculations'!P25</f>
        <v>6.7629999999999999</v>
      </c>
      <c r="AE26" s="25">
        <f>'MDI Calculations'!AE25</f>
        <v>4.1500000000000004</v>
      </c>
      <c r="AI26" s="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x14ac:dyDescent="0.25">
      <c r="A27" s="4" t="s">
        <v>33</v>
      </c>
      <c r="B27" s="25">
        <f>'MDI Calculations'!B26</f>
        <v>2.9569999999999999</v>
      </c>
      <c r="C27" s="25">
        <f>'MDI Calculations'!Q26</f>
        <v>2.0499999999999998</v>
      </c>
      <c r="D27" s="25">
        <f>'MDI Calculations'!C26</f>
        <v>7.2279999999999998</v>
      </c>
      <c r="E27" s="25">
        <f>'MDI Calculations'!R26</f>
        <v>5.28</v>
      </c>
      <c r="F27" s="25">
        <f>'MDI Calculations'!D26</f>
        <v>5.0960000000000001</v>
      </c>
      <c r="G27" s="25">
        <f>'MDI Calculations'!S26</f>
        <v>2.87</v>
      </c>
      <c r="H27" s="25">
        <f>'MDI Calculations'!E26</f>
        <v>6.6660000000000004</v>
      </c>
      <c r="I27" s="25">
        <f>'MDI Calculations'!T26</f>
        <v>2.99</v>
      </c>
      <c r="J27" s="25">
        <f>'MDI Calculations'!F26</f>
        <v>31.5</v>
      </c>
      <c r="K27" s="25">
        <f>'MDI Calculations'!U26</f>
        <v>31.5</v>
      </c>
      <c r="L27" s="25">
        <f>'MDI Calculations'!G26</f>
        <v>31.5</v>
      </c>
      <c r="M27" s="25">
        <f>'MDI Calculations'!V26</f>
        <v>31.5</v>
      </c>
      <c r="N27" s="25">
        <f>'MDI Calculations'!H26</f>
        <v>6.7729999999999997</v>
      </c>
      <c r="O27" s="25">
        <f>'MDI Calculations'!W26</f>
        <v>2.95</v>
      </c>
      <c r="P27" s="25">
        <f>'MDI Calculations'!I26</f>
        <v>9.359</v>
      </c>
      <c r="Q27" s="25">
        <f>'MDI Calculations'!X26</f>
        <v>6.01</v>
      </c>
      <c r="R27" s="25">
        <f>'MDI Calculations'!J26</f>
        <v>2.6594000000000002</v>
      </c>
      <c r="S27" s="25">
        <f>'MDI Calculations'!Y26</f>
        <v>1.98</v>
      </c>
      <c r="T27" s="25">
        <f>'MDI Calculations'!K26</f>
        <v>2.6459999999999999</v>
      </c>
      <c r="U27" s="25">
        <f>'MDI Calculations'!Z26</f>
        <v>2.0699999999999998</v>
      </c>
      <c r="V27" s="25">
        <f>'MDI Calculations'!L26</f>
        <v>3.6640000000000001</v>
      </c>
      <c r="W27" s="25">
        <f>'MDI Calculations'!AA26</f>
        <v>2.52</v>
      </c>
      <c r="X27" s="25">
        <f>'MDI Calculations'!M26</f>
        <v>3.8889999999999998</v>
      </c>
      <c r="Y27" s="25">
        <f>'MDI Calculations'!AB26</f>
        <v>2.4900000000000002</v>
      </c>
      <c r="Z27" s="25">
        <f>'MDI Calculations'!N26</f>
        <v>1.9636</v>
      </c>
      <c r="AA27" s="25">
        <f>'MDI Calculations'!AC26</f>
        <v>1.5605770000000001</v>
      </c>
      <c r="AB27" s="25">
        <f>'MDI Calculations'!O26</f>
        <v>4.4550000000000001</v>
      </c>
      <c r="AC27" s="25">
        <f>'MDI Calculations'!AD26</f>
        <v>2.86</v>
      </c>
      <c r="AD27" s="25">
        <f>'MDI Calculations'!P26</f>
        <v>3.621</v>
      </c>
      <c r="AE27" s="25">
        <f>'MDI Calculations'!AE26</f>
        <v>2.5</v>
      </c>
      <c r="AI27" s="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s="21" customFormat="1" x14ac:dyDescent="0.25">
      <c r="A28" s="20" t="s">
        <v>53</v>
      </c>
      <c r="B28" s="23">
        <v>9</v>
      </c>
      <c r="C28" s="23">
        <v>14</v>
      </c>
      <c r="D28" s="23">
        <v>0</v>
      </c>
      <c r="E28" s="23">
        <v>0</v>
      </c>
      <c r="F28" s="23">
        <v>5</v>
      </c>
      <c r="G28" s="23">
        <v>8</v>
      </c>
      <c r="H28" s="23">
        <v>0</v>
      </c>
      <c r="I28" s="23">
        <v>3</v>
      </c>
      <c r="J28" s="22">
        <v>0</v>
      </c>
      <c r="K28" s="23">
        <v>0</v>
      </c>
      <c r="L28" s="22">
        <v>3</v>
      </c>
      <c r="M28" s="23">
        <v>7</v>
      </c>
      <c r="N28" s="23">
        <v>0</v>
      </c>
      <c r="O28" s="23">
        <v>3</v>
      </c>
      <c r="P28" s="23">
        <v>2</v>
      </c>
      <c r="Q28" s="23">
        <v>7</v>
      </c>
      <c r="R28" s="23">
        <v>13</v>
      </c>
      <c r="S28" s="23">
        <v>14</v>
      </c>
      <c r="T28" s="23">
        <v>13</v>
      </c>
      <c r="U28" s="23">
        <v>14</v>
      </c>
      <c r="V28" s="23">
        <v>9</v>
      </c>
      <c r="W28" s="23">
        <v>11</v>
      </c>
      <c r="X28" s="23">
        <v>8</v>
      </c>
      <c r="Y28" s="23">
        <v>11</v>
      </c>
      <c r="Z28" s="23">
        <v>13</v>
      </c>
      <c r="AA28" s="23">
        <v>9</v>
      </c>
      <c r="AB28" s="23">
        <v>6</v>
      </c>
      <c r="AC28" s="23">
        <v>10</v>
      </c>
      <c r="AD28" s="23">
        <v>8</v>
      </c>
      <c r="AE28" s="23">
        <v>13</v>
      </c>
    </row>
    <row r="29" spans="1:65" s="21" customFormat="1" x14ac:dyDescent="0.25">
      <c r="A29" s="20" t="s">
        <v>54</v>
      </c>
      <c r="B29" s="23">
        <v>8</v>
      </c>
      <c r="C29" s="23">
        <v>3</v>
      </c>
      <c r="D29" s="23">
        <v>9</v>
      </c>
      <c r="E29" s="23">
        <v>9</v>
      </c>
      <c r="F29" s="23">
        <v>9</v>
      </c>
      <c r="G29" s="23">
        <v>7</v>
      </c>
      <c r="H29" s="23">
        <v>10</v>
      </c>
      <c r="I29" s="23">
        <v>7</v>
      </c>
      <c r="J29" s="22">
        <v>6</v>
      </c>
      <c r="K29" s="23">
        <v>5</v>
      </c>
      <c r="L29" s="22">
        <v>10</v>
      </c>
      <c r="M29" s="23">
        <v>5</v>
      </c>
      <c r="N29" s="23">
        <v>8</v>
      </c>
      <c r="O29" s="23">
        <v>5</v>
      </c>
      <c r="P29" s="23">
        <v>7</v>
      </c>
      <c r="Q29" s="23">
        <v>2</v>
      </c>
      <c r="R29" s="23">
        <v>5</v>
      </c>
      <c r="S29" s="23">
        <v>3</v>
      </c>
      <c r="T29" s="23">
        <v>5</v>
      </c>
      <c r="U29" s="23">
        <v>3</v>
      </c>
      <c r="V29" s="23">
        <v>6</v>
      </c>
      <c r="W29" s="23">
        <v>2</v>
      </c>
      <c r="X29" s="23">
        <v>7</v>
      </c>
      <c r="Y29" s="23">
        <v>2</v>
      </c>
      <c r="Z29" s="23">
        <v>6</v>
      </c>
      <c r="AA29" s="23">
        <v>9</v>
      </c>
      <c r="AB29" s="23">
        <v>9</v>
      </c>
      <c r="AC29" s="23">
        <v>2</v>
      </c>
      <c r="AD29" s="23">
        <v>8</v>
      </c>
      <c r="AE29" s="23">
        <v>2</v>
      </c>
    </row>
    <row r="30" spans="1:65" x14ac:dyDescent="0.25">
      <c r="A30" s="4" t="s">
        <v>55</v>
      </c>
      <c r="B30" s="23">
        <f>24-(SUM(B28:B29))</f>
        <v>7</v>
      </c>
      <c r="C30" s="23">
        <f>24-(SUM(C28:C29))</f>
        <v>7</v>
      </c>
      <c r="D30" s="23">
        <f>24-(SUM(D28:D29))</f>
        <v>15</v>
      </c>
      <c r="E30" s="23">
        <f>24-(SUM(E28:E29))</f>
        <v>15</v>
      </c>
      <c r="F30" s="23">
        <f t="shared" ref="F30" si="0">24-(SUM(F28:F29))</f>
        <v>10</v>
      </c>
      <c r="G30" s="23">
        <f t="shared" ref="G30:AE30" si="1">24-(SUM(G28:G29))</f>
        <v>9</v>
      </c>
      <c r="H30" s="23">
        <f t="shared" si="1"/>
        <v>14</v>
      </c>
      <c r="I30" s="23">
        <f t="shared" si="1"/>
        <v>14</v>
      </c>
      <c r="J30" s="23">
        <f t="shared" si="1"/>
        <v>18</v>
      </c>
      <c r="K30" s="23">
        <f t="shared" si="1"/>
        <v>19</v>
      </c>
      <c r="L30" s="23">
        <f t="shared" si="1"/>
        <v>11</v>
      </c>
      <c r="M30" s="23">
        <f t="shared" si="1"/>
        <v>12</v>
      </c>
      <c r="N30" s="23">
        <f t="shared" si="1"/>
        <v>16</v>
      </c>
      <c r="O30" s="23">
        <f t="shared" si="1"/>
        <v>16</v>
      </c>
      <c r="P30" s="23">
        <f t="shared" si="1"/>
        <v>15</v>
      </c>
      <c r="Q30" s="23">
        <f t="shared" si="1"/>
        <v>15</v>
      </c>
      <c r="R30" s="23">
        <f t="shared" si="1"/>
        <v>6</v>
      </c>
      <c r="S30" s="23">
        <f t="shared" si="1"/>
        <v>7</v>
      </c>
      <c r="T30" s="23">
        <f t="shared" si="1"/>
        <v>6</v>
      </c>
      <c r="U30" s="23">
        <f t="shared" si="1"/>
        <v>7</v>
      </c>
      <c r="V30" s="23">
        <f t="shared" si="1"/>
        <v>9</v>
      </c>
      <c r="W30" s="23">
        <f t="shared" si="1"/>
        <v>11</v>
      </c>
      <c r="X30" s="23">
        <f t="shared" si="1"/>
        <v>9</v>
      </c>
      <c r="Y30" s="23">
        <f t="shared" si="1"/>
        <v>11</v>
      </c>
      <c r="Z30" s="23">
        <f t="shared" si="1"/>
        <v>5</v>
      </c>
      <c r="AA30" s="23">
        <f t="shared" si="1"/>
        <v>6</v>
      </c>
      <c r="AB30" s="23">
        <f t="shared" si="1"/>
        <v>9</v>
      </c>
      <c r="AC30" s="23">
        <f t="shared" si="1"/>
        <v>12</v>
      </c>
      <c r="AD30" s="23">
        <f t="shared" si="1"/>
        <v>8</v>
      </c>
      <c r="AE30" s="23">
        <f t="shared" si="1"/>
        <v>9</v>
      </c>
    </row>
    <row r="31" spans="1:65" s="28" customFormat="1" x14ac:dyDescent="0.25">
      <c r="A31" s="28" t="s">
        <v>56</v>
      </c>
      <c r="B31" s="37">
        <f>SUM(B5:B18,B20:B21,B24)</f>
        <v>-172.36999999999998</v>
      </c>
      <c r="C31" s="37">
        <f>SUM(C5:C18,C20:C21,C24)</f>
        <v>-342.7</v>
      </c>
      <c r="D31" s="37">
        <f>SUM(D8:D9,D12,D14:D16,D18,D20,D24)</f>
        <v>0</v>
      </c>
      <c r="E31" s="37">
        <f>SUM(E8:E9,E12,E14:E16,E18,E21,E24)</f>
        <v>0</v>
      </c>
      <c r="F31" s="37">
        <f>SUM(F6:F16,F18,F20,F24)</f>
        <v>-91.434999999999988</v>
      </c>
      <c r="G31" s="37">
        <f>SUM(G5:G16,G18,G21,G24)</f>
        <v>-217.53999999999996</v>
      </c>
      <c r="H31" s="37">
        <f>SUM(H8:H9,H12,H14:H16,H18,H20:H21,H24)</f>
        <v>0</v>
      </c>
      <c r="I31" s="37">
        <f>SUM(I8:I9,I12,I14:I18,I21,I24)</f>
        <v>-35.14</v>
      </c>
      <c r="J31" s="37">
        <f>SUM(J8:J9,J12,J16,J18,J20)</f>
        <v>0</v>
      </c>
      <c r="K31" s="37">
        <f>SUM(K8:K9,K12,K16,K18)</f>
        <v>0</v>
      </c>
      <c r="L31" s="37">
        <f>SUM(L12,L15,L16)</f>
        <v>-46.706999999999994</v>
      </c>
      <c r="M31" s="37">
        <f>SUM(M8:M9,M12:M16)</f>
        <v>-188.31</v>
      </c>
      <c r="N31" s="37">
        <f>SUM(N8:N9,N12,N16,N18,N20:N21,N24)</f>
        <v>0</v>
      </c>
      <c r="O31" s="37">
        <f>SUM(O18,O21,O24)</f>
        <v>-33.269999999999996</v>
      </c>
      <c r="P31" s="37">
        <f>SUM(P12,P16)</f>
        <v>-34.300999999999995</v>
      </c>
      <c r="Q31" s="37">
        <f>SUM(Q8:Q9,Q12:Q16)</f>
        <v>-158.12</v>
      </c>
      <c r="R31" s="37">
        <f>SUM(R6,R8:R16,R18,R21,R24)</f>
        <v>-292.64590000000004</v>
      </c>
      <c r="S31" s="37">
        <f>SUM(S6,S8:S18,S21,S24)</f>
        <v>-369.83</v>
      </c>
      <c r="T31" s="37">
        <f>SUM(T6,T8:T16,T18,T21,T24)</f>
        <v>-284.31399999999996</v>
      </c>
      <c r="U31" s="37">
        <f>SUM(U6,U8:U18,U21,U24)</f>
        <v>-357.72000000000008</v>
      </c>
      <c r="V31" s="37">
        <f>SUM(V8:V9,V12:V16,V18,V24)</f>
        <v>-141.43999999999997</v>
      </c>
      <c r="W31" s="37">
        <f>SUM(W8:W9,W12:W18,W21,W24)</f>
        <v>-265.74</v>
      </c>
      <c r="X31" s="37">
        <f>SUM(X8:X9,X12,X14:X16,X18,X24)</f>
        <v>-131.61699999999999</v>
      </c>
      <c r="Y31" s="37">
        <f>SUM(Y8:Y9,Y12:Y18,Y21,Y24)</f>
        <v>-269.28000000000003</v>
      </c>
      <c r="Z31" s="37">
        <f>SUM(Z6,Z8:Z16,Z18,Z20,Z21,Z24)</f>
        <v>-309.82579999999996</v>
      </c>
      <c r="AA31" s="37">
        <f>SUM(AA6,AA9:AA16)</f>
        <v>-188.86094499999999</v>
      </c>
      <c r="AB31" s="37">
        <f>SUM(AB9,AB12,AB14:AB16,AB18)</f>
        <v>-112.62099999999998</v>
      </c>
      <c r="AC31" s="37">
        <f>SUM(AC8:AC9,AC12:AC16,AC18,AC21,AC24)</f>
        <v>-202.27</v>
      </c>
      <c r="AD31" s="37">
        <f>SUM(AD8:AD9,AD12:AD16,AD18)</f>
        <v>-128.41399999999999</v>
      </c>
      <c r="AE31" s="37">
        <f>SUM(AE24,AE21,AE18,AE8:AE16,AE6)</f>
        <v>-277.08999999999997</v>
      </c>
    </row>
  </sheetData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"/>
  <sheetViews>
    <sheetView topLeftCell="A4" workbookViewId="0">
      <selection activeCell="A27" sqref="A27:XFD27"/>
    </sheetView>
  </sheetViews>
  <sheetFormatPr defaultRowHeight="15" x14ac:dyDescent="0.25"/>
  <sheetData>
    <row r="1" spans="1:65" ht="14.45" x14ac:dyDescent="0.25">
      <c r="A1" s="2" t="s">
        <v>7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>
        <v>0</v>
      </c>
      <c r="R1" s="1">
        <v>1</v>
      </c>
      <c r="S1" s="1">
        <v>2</v>
      </c>
      <c r="T1" s="1">
        <v>3</v>
      </c>
      <c r="U1" s="1">
        <v>4</v>
      </c>
      <c r="V1" s="1">
        <v>5</v>
      </c>
      <c r="W1" s="1">
        <v>6</v>
      </c>
      <c r="X1" s="1">
        <v>7</v>
      </c>
      <c r="Y1" s="1">
        <v>8</v>
      </c>
      <c r="Z1" s="1" t="s">
        <v>0</v>
      </c>
      <c r="AA1" s="1" t="s">
        <v>1</v>
      </c>
      <c r="AB1" s="1" t="s">
        <v>2</v>
      </c>
      <c r="AC1" s="1" t="s">
        <v>3</v>
      </c>
      <c r="AD1" s="1" t="s">
        <v>4</v>
      </c>
      <c r="AE1" s="1" t="s">
        <v>5</v>
      </c>
      <c r="AI1" s="2" t="s">
        <v>7</v>
      </c>
      <c r="AJ1" s="1">
        <v>0</v>
      </c>
      <c r="AK1" s="1">
        <v>1</v>
      </c>
      <c r="AL1" s="1">
        <v>2</v>
      </c>
      <c r="AM1" s="1">
        <v>3</v>
      </c>
      <c r="AN1" s="1">
        <v>4</v>
      </c>
      <c r="AO1" s="1">
        <v>5</v>
      </c>
      <c r="AP1" s="1">
        <v>6</v>
      </c>
      <c r="AQ1" s="1">
        <v>7</v>
      </c>
      <c r="AR1" s="1">
        <v>8</v>
      </c>
      <c r="AS1" s="1" t="s">
        <v>0</v>
      </c>
      <c r="AT1" s="1" t="s">
        <v>1</v>
      </c>
      <c r="AU1" s="1" t="s">
        <v>2</v>
      </c>
      <c r="AV1" s="1" t="s">
        <v>3</v>
      </c>
      <c r="AW1" s="1" t="s">
        <v>4</v>
      </c>
      <c r="AX1" s="1" t="s">
        <v>5</v>
      </c>
      <c r="AY1" s="1">
        <v>0</v>
      </c>
      <c r="AZ1" s="1">
        <v>1</v>
      </c>
      <c r="BA1" s="1">
        <v>2</v>
      </c>
      <c r="BB1" s="1">
        <v>3</v>
      </c>
      <c r="BC1" s="1">
        <v>4</v>
      </c>
      <c r="BD1" s="1">
        <v>5</v>
      </c>
      <c r="BE1" s="1">
        <v>6</v>
      </c>
      <c r="BF1" s="1">
        <v>7</v>
      </c>
      <c r="BG1" s="1">
        <v>8</v>
      </c>
      <c r="BH1" s="1" t="s">
        <v>0</v>
      </c>
      <c r="BI1" s="1" t="s">
        <v>1</v>
      </c>
      <c r="BJ1" s="1" t="s">
        <v>2</v>
      </c>
      <c r="BK1" s="1" t="s">
        <v>3</v>
      </c>
      <c r="BL1" s="1" t="s">
        <v>4</v>
      </c>
      <c r="BM1" s="1" t="s">
        <v>5</v>
      </c>
    </row>
    <row r="2" spans="1:65" ht="14.45" x14ac:dyDescent="0.25">
      <c r="A2" s="4"/>
      <c r="B2" s="8" t="s">
        <v>9</v>
      </c>
      <c r="C2" s="8" t="s">
        <v>9</v>
      </c>
      <c r="D2" s="8" t="s">
        <v>9</v>
      </c>
      <c r="E2" s="8" t="s">
        <v>9</v>
      </c>
      <c r="F2" s="8" t="s">
        <v>9</v>
      </c>
      <c r="G2" s="8" t="s">
        <v>9</v>
      </c>
      <c r="H2" s="8" t="s">
        <v>9</v>
      </c>
      <c r="I2" s="8" t="s">
        <v>9</v>
      </c>
      <c r="J2" s="8" t="s">
        <v>9</v>
      </c>
      <c r="K2" s="8" t="s">
        <v>9</v>
      </c>
      <c r="L2" s="8" t="s">
        <v>9</v>
      </c>
      <c r="M2" s="8" t="s">
        <v>9</v>
      </c>
      <c r="N2" s="8" t="s">
        <v>9</v>
      </c>
      <c r="O2" s="8" t="s">
        <v>9</v>
      </c>
      <c r="P2" s="8" t="s">
        <v>9</v>
      </c>
      <c r="Q2" s="8" t="s">
        <v>8</v>
      </c>
      <c r="R2" s="8" t="s">
        <v>8</v>
      </c>
      <c r="S2" s="8" t="s">
        <v>8</v>
      </c>
      <c r="T2" s="8" t="s">
        <v>8</v>
      </c>
      <c r="U2" s="8" t="s">
        <v>8</v>
      </c>
      <c r="V2" s="8" t="s">
        <v>8</v>
      </c>
      <c r="W2" s="8" t="s">
        <v>8</v>
      </c>
      <c r="X2" s="8" t="s">
        <v>8</v>
      </c>
      <c r="Y2" s="8" t="s">
        <v>8</v>
      </c>
      <c r="Z2" s="8" t="s">
        <v>8</v>
      </c>
      <c r="AA2" s="8" t="s">
        <v>8</v>
      </c>
      <c r="AB2" s="8" t="s">
        <v>8</v>
      </c>
      <c r="AC2" s="8" t="s">
        <v>8</v>
      </c>
      <c r="AD2" s="8" t="s">
        <v>8</v>
      </c>
      <c r="AE2" s="8" t="s">
        <v>8</v>
      </c>
      <c r="AI2" s="4"/>
      <c r="AJ2" s="8" t="s">
        <v>9</v>
      </c>
      <c r="AK2" s="8" t="s">
        <v>9</v>
      </c>
      <c r="AL2" s="8" t="s">
        <v>9</v>
      </c>
      <c r="AM2" s="8" t="s">
        <v>9</v>
      </c>
      <c r="AN2" s="8" t="s">
        <v>9</v>
      </c>
      <c r="AO2" s="8" t="s">
        <v>9</v>
      </c>
      <c r="AP2" s="8" t="s">
        <v>9</v>
      </c>
      <c r="AQ2" s="8" t="s">
        <v>9</v>
      </c>
      <c r="AR2" s="8" t="s">
        <v>9</v>
      </c>
      <c r="AS2" s="8" t="s">
        <v>9</v>
      </c>
      <c r="AT2" s="8" t="s">
        <v>9</v>
      </c>
      <c r="AU2" s="8" t="s">
        <v>9</v>
      </c>
      <c r="AV2" s="8" t="s">
        <v>9</v>
      </c>
      <c r="AW2" s="8" t="s">
        <v>9</v>
      </c>
      <c r="AX2" s="8" t="s">
        <v>9</v>
      </c>
      <c r="AY2" s="8" t="s">
        <v>8</v>
      </c>
      <c r="AZ2" s="8" t="s">
        <v>8</v>
      </c>
      <c r="BA2" s="8" t="s">
        <v>8</v>
      </c>
      <c r="BB2" s="8" t="s">
        <v>8</v>
      </c>
      <c r="BC2" s="8" t="s">
        <v>8</v>
      </c>
      <c r="BD2" s="8" t="s">
        <v>8</v>
      </c>
      <c r="BE2" s="8" t="s">
        <v>8</v>
      </c>
      <c r="BF2" s="8" t="s">
        <v>8</v>
      </c>
      <c r="BG2" s="8" t="s">
        <v>8</v>
      </c>
      <c r="BH2" s="8" t="s">
        <v>8</v>
      </c>
      <c r="BI2" s="8" t="s">
        <v>8</v>
      </c>
      <c r="BJ2" s="8" t="s">
        <v>8</v>
      </c>
      <c r="BK2" s="8" t="s">
        <v>8</v>
      </c>
      <c r="BL2" s="8" t="s">
        <v>8</v>
      </c>
      <c r="BM2" s="8" t="s">
        <v>8</v>
      </c>
    </row>
    <row r="3" spans="1:65" ht="14.45" x14ac:dyDescent="0.25">
      <c r="A3" s="4" t="s">
        <v>10</v>
      </c>
      <c r="B3" s="9">
        <f>'Molec Data'!AF5-'Molec Data'!B5</f>
        <v>39.409999999999997</v>
      </c>
      <c r="C3" s="9">
        <f>'Molec Data'!AG5-'Molec Data'!C5</f>
        <v>31.522000000000006</v>
      </c>
      <c r="D3" s="9">
        <f>'Molec Data'!AH5-'Molec Data'!D5</f>
        <v>13.707999999999998</v>
      </c>
      <c r="E3" s="9">
        <f>'Molec Data'!AI5-'Molec Data'!E5</f>
        <v>31.444999999999993</v>
      </c>
      <c r="F3" s="9">
        <f>'Molec Data'!AJ5-'Molec Data'!F5</f>
        <v>32.551000000000002</v>
      </c>
      <c r="G3" s="9">
        <f>'Molec Data'!AK5-'Molec Data'!G5</f>
        <v>24.433999999999997</v>
      </c>
      <c r="H3" s="9">
        <f>'Molec Data'!AL5-'Molec Data'!H5</f>
        <v>31.632999999999996</v>
      </c>
      <c r="I3" s="9">
        <f>'Molec Data'!AM5-'Molec Data'!I5</f>
        <v>26.236999999999995</v>
      </c>
      <c r="J3" s="17">
        <f>'Molec Data'!AN5-'Molec Data'!J5</f>
        <v>-17.163899999999998</v>
      </c>
      <c r="K3" s="17">
        <f>'Molec Data'!AO5-'Molec Data'!K5</f>
        <v>-18.013999999999996</v>
      </c>
      <c r="L3" s="9">
        <f>'Molec Data'!AP5-'Molec Data'!L5</f>
        <v>21.200999999999993</v>
      </c>
      <c r="M3" s="9">
        <f>'Molec Data'!AQ5-'Molec Data'!M5</f>
        <v>21.356999999999999</v>
      </c>
      <c r="N3" s="17">
        <f>'Molec Data'!AR5-'Molec Data'!N5</f>
        <v>-32.723100000000002</v>
      </c>
      <c r="O3" s="9">
        <f>'Molec Data'!AS5-'Molec Data'!O5</f>
        <v>28.888999999999996</v>
      </c>
      <c r="P3" s="9">
        <f>'Molec Data'!AT5-'Molec Data'!P5</f>
        <v>2.8619999999999948</v>
      </c>
      <c r="Q3" s="9">
        <f>'Molec Data'!BJ5-'Molec Data'!B5</f>
        <v>39.400000000000006</v>
      </c>
      <c r="R3" s="9">
        <f>'Molec Data'!BK5-'Molec Data'!C5</f>
        <v>39.5</v>
      </c>
      <c r="S3" s="9">
        <f>'Molec Data'!BL5-'Molec Data'!D5</f>
        <v>39.5</v>
      </c>
      <c r="T3" s="9">
        <f>'Molec Data'!BM5-'Molec Data'!E5</f>
        <v>39.5</v>
      </c>
      <c r="U3" s="9">
        <f>'Molec Data'!BN5-'Molec Data'!F5</f>
        <v>39.5</v>
      </c>
      <c r="V3" s="9">
        <f>'Molec Data'!BO5-'Molec Data'!G5</f>
        <v>39.5</v>
      </c>
      <c r="W3" s="9">
        <f>'Molec Data'!BP5-'Molec Data'!H5</f>
        <v>39.5</v>
      </c>
      <c r="X3" s="9">
        <f>'Molec Data'!BQ5-'Molec Data'!I5</f>
        <v>39.5</v>
      </c>
      <c r="Y3" s="29">
        <f>'Molec Data'!BR5-'Molec Data'!J5</f>
        <v>22.129999999999995</v>
      </c>
      <c r="Z3" s="29">
        <f>'Molec Data'!BS5-'Molec Data'!K5</f>
        <v>28.450000000000003</v>
      </c>
      <c r="AA3" s="29">
        <f>'Molec Data'!BT5-'Molec Data'!L5</f>
        <v>39.5</v>
      </c>
      <c r="AB3" s="29">
        <f>'Molec Data'!BU5-'Molec Data'!M5</f>
        <v>39.5</v>
      </c>
      <c r="AC3" s="17">
        <f>'Molec Data'!BV5-'Molec Data'!N5</f>
        <v>-16.320914999999999</v>
      </c>
      <c r="AD3" s="29">
        <f>'Molec Data'!BW5-'Molec Data'!O5</f>
        <v>39.5</v>
      </c>
      <c r="AE3" s="29">
        <f>'Molec Data'!BX5-'Molec Data'!P5</f>
        <v>39.5</v>
      </c>
      <c r="AI3" s="4" t="s">
        <v>10</v>
      </c>
      <c r="AJ3" s="18"/>
      <c r="AK3" s="18"/>
      <c r="AL3" s="18"/>
      <c r="AM3" s="18"/>
      <c r="AN3" s="18"/>
      <c r="AO3" s="18"/>
      <c r="AP3" s="18"/>
      <c r="AQ3" s="18"/>
      <c r="AR3" s="19">
        <f>'Molec Data'!BC5-'Molec Data'!Y5</f>
        <v>31.334299999999999</v>
      </c>
      <c r="AS3" s="19">
        <f>'Molec Data'!BD5-'Molec Data'!Z5</f>
        <v>32.638000000000005</v>
      </c>
      <c r="AT3" s="18"/>
      <c r="AU3" s="18"/>
      <c r="AV3" s="19">
        <f>'Molec Data'!BG5-'Molec Data'!AC5</f>
        <v>26.102199999999996</v>
      </c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9">
        <f>'Molec Data'!CK5-'Molec Data'!AC5</f>
        <v>41.5</v>
      </c>
      <c r="BL3" s="18"/>
      <c r="BM3" s="18"/>
    </row>
    <row r="4" spans="1:65" x14ac:dyDescent="0.25">
      <c r="A4" s="4" t="s">
        <v>11</v>
      </c>
      <c r="B4" s="17">
        <f>'Molec Data'!AF6-'Molec Data'!B6</f>
        <v>-12.012</v>
      </c>
      <c r="C4" s="9">
        <f>'Molec Data'!AG6-'Molec Data'!C6</f>
        <v>27.188999999999993</v>
      </c>
      <c r="D4" s="9">
        <f>'Molec Data'!AH6-'Molec Data'!D6</f>
        <v>5.3179999999999978</v>
      </c>
      <c r="E4" s="9">
        <f>'Molec Data'!AI6-'Molec Data'!E6</f>
        <v>27.028000000000006</v>
      </c>
      <c r="F4" s="9">
        <f>'Molec Data'!AJ6-'Molec Data'!F6</f>
        <v>28.632999999999996</v>
      </c>
      <c r="G4" s="9">
        <f>'Molec Data'!AK6-'Molec Data'!G6</f>
        <v>18.494</v>
      </c>
      <c r="H4" s="9">
        <f>'Molec Data'!AL6-'Molec Data'!H6</f>
        <v>27.448999999999998</v>
      </c>
      <c r="I4" s="9">
        <f>'Molec Data'!AM6-'Molec Data'!I6</f>
        <v>20.004999999999995</v>
      </c>
      <c r="J4" s="17">
        <f>'Molec Data'!AN6-'Molec Data'!J6</f>
        <v>-20.694999999999993</v>
      </c>
      <c r="K4" s="17">
        <f>'Molec Data'!AO6-'Molec Data'!K6</f>
        <v>-21.843000000000004</v>
      </c>
      <c r="L4" s="9">
        <f>'Molec Data'!AP6-'Molec Data'!L6</f>
        <v>14.837000000000003</v>
      </c>
      <c r="M4" s="9">
        <f>'Molec Data'!AQ6-'Molec Data'!M6</f>
        <v>14.975999999999999</v>
      </c>
      <c r="N4" s="17">
        <f>'Molec Data'!AR6-'Molec Data'!N6</f>
        <v>-36.5959</v>
      </c>
      <c r="O4" s="9">
        <f>'Molec Data'!AS6-'Molec Data'!O6</f>
        <v>24.637</v>
      </c>
      <c r="P4" s="17">
        <f>'Molec Data'!AT6-'Molec Data'!P6</f>
        <v>-6.2469999999999999</v>
      </c>
      <c r="Q4" s="17">
        <f>'Molec Data'!BJ6-'Molec Data'!B6</f>
        <v>-15</v>
      </c>
      <c r="R4" s="9">
        <f>'Molec Data'!BK6-'Molec Data'!C6</f>
        <v>17.239999999999995</v>
      </c>
      <c r="S4" s="17">
        <f>'Molec Data'!BL6-'Molec Data'!D6</f>
        <v>-0.98000000000000398</v>
      </c>
      <c r="T4" s="9">
        <f>'Molec Data'!BM6-'Molec Data'!E6</f>
        <v>15.480000000000004</v>
      </c>
      <c r="U4" s="9">
        <f>'Molec Data'!BN6-'Molec Data'!F6</f>
        <v>21</v>
      </c>
      <c r="V4" s="9">
        <f>'Molec Data'!BO6-'Molec Data'!G6</f>
        <v>9.8499999999999943</v>
      </c>
      <c r="W4" s="9">
        <f>'Molec Data'!BP6-'Molec Data'!H6</f>
        <v>15.959999999999994</v>
      </c>
      <c r="X4" s="9">
        <f>'Molec Data'!BQ6-'Molec Data'!I6</f>
        <v>14.39</v>
      </c>
      <c r="Y4" s="17">
        <f>'Molec Data'!BR6-'Molec Data'!J6</f>
        <v>-13.590000000000003</v>
      </c>
      <c r="Z4" s="17">
        <f>'Molec Data'!BS6-'Molec Data'!K6</f>
        <v>-14.409999999999997</v>
      </c>
      <c r="AA4" s="29">
        <f>'Molec Data'!BT6-'Molec Data'!L6</f>
        <v>14.159999999999997</v>
      </c>
      <c r="AB4" s="29">
        <f>'Molec Data'!BU6-'Molec Data'!M6</f>
        <v>12.11</v>
      </c>
      <c r="AC4" s="17">
        <f>'Molec Data'!BV6-'Molec Data'!N6</f>
        <v>-29.921199000000001</v>
      </c>
      <c r="AD4" s="29">
        <f>'Molec Data'!BW6-'Molec Data'!O6</f>
        <v>20.290000000000006</v>
      </c>
      <c r="AE4" s="17">
        <f>'Molec Data'!BX6-'Molec Data'!P6</f>
        <v>-0.25</v>
      </c>
      <c r="AI4" s="4" t="s">
        <v>11</v>
      </c>
      <c r="AJ4" s="19">
        <f>'Molec Data'!AU6-'Molec Data'!Q6</f>
        <v>41.515000000000001</v>
      </c>
      <c r="AK4" s="18"/>
      <c r="AL4" s="18"/>
      <c r="AM4" s="18"/>
      <c r="AN4" s="18"/>
      <c r="AO4" s="18"/>
      <c r="AP4" s="18"/>
      <c r="AQ4" s="18"/>
      <c r="AR4" s="19">
        <f>'Molec Data'!BC6-'Molec Data'!Y6</f>
        <v>7.9500000000000028</v>
      </c>
      <c r="AS4" s="19">
        <f>'Molec Data'!BD6-'Molec Data'!Z6</f>
        <v>10.046999999999997</v>
      </c>
      <c r="AT4" s="18"/>
      <c r="AU4" s="18"/>
      <c r="AV4" s="19">
        <f>'Molec Data'!BG6-'Molec Data'!AC6</f>
        <v>5.1473000000000013</v>
      </c>
      <c r="AW4" s="18"/>
      <c r="AX4" s="19">
        <f>'Molec Data'!BI6-'Molec Data'!AE6</f>
        <v>40.036000000000001</v>
      </c>
      <c r="AY4" s="19">
        <f>'Molec Data'!BY6-'Molec Data'!Q6</f>
        <v>8.9500000000000028</v>
      </c>
      <c r="AZ4" s="18"/>
      <c r="BA4" s="19">
        <f>'Molec Data'!CA6-'Molec Data'!S6</f>
        <v>20.069999999999993</v>
      </c>
      <c r="BB4" s="18"/>
      <c r="BC4" s="18"/>
      <c r="BD4" s="18"/>
      <c r="BE4" s="18"/>
      <c r="BF4" s="18"/>
      <c r="BG4" s="19">
        <f>'Molec Data'!CG6-'Molec Data'!Y6</f>
        <v>1.5600000000000023</v>
      </c>
      <c r="BH4" s="19">
        <f>'Molec Data'!CH6-'Molec Data'!Z6</f>
        <v>5.5499999999999972</v>
      </c>
      <c r="BI4" s="18"/>
      <c r="BJ4" s="18"/>
      <c r="BK4" s="19">
        <f>'Molec Data'!CK6-'Molec Data'!AC6</f>
        <v>13.336709999999997</v>
      </c>
      <c r="BL4" s="18"/>
      <c r="BM4" s="19">
        <f>'Molec Data'!CM6-'Molec Data'!AE6</f>
        <v>18.61</v>
      </c>
    </row>
    <row r="5" spans="1:65" ht="14.45" x14ac:dyDescent="0.25">
      <c r="A5" s="4" t="s">
        <v>12</v>
      </c>
      <c r="B5" s="17">
        <f>'Molec Data'!AF7-'Molec Data'!B7</f>
        <v>-33.713000000000001</v>
      </c>
      <c r="C5" s="9">
        <f>'Molec Data'!AG7-'Molec Data'!C7</f>
        <v>15.292000000000002</v>
      </c>
      <c r="D5" s="17">
        <f>'Molec Data'!AH7-'Molec Data'!D7</f>
        <v>-15.114000000000004</v>
      </c>
      <c r="E5" s="9">
        <f>'Molec Data'!AI7-'Molec Data'!E7</f>
        <v>14.728999999999999</v>
      </c>
      <c r="F5" s="9">
        <f>'Molec Data'!AJ7-'Molec Data'!F7</f>
        <v>18.698999999999998</v>
      </c>
      <c r="G5" s="17">
        <f>'Molec Data'!AK7-'Molec Data'!G7</f>
        <v>-2.3100000000000023</v>
      </c>
      <c r="H5" s="9">
        <f>'Molec Data'!AL7-'Molec Data'!H7</f>
        <v>15.799999999999997</v>
      </c>
      <c r="I5" s="9">
        <f>'Molec Data'!AM7-'Molec Data'!I7</f>
        <v>0.28100000000000591</v>
      </c>
      <c r="J5" s="17">
        <f>'Molec Data'!AN7-'Molec Data'!J7</f>
        <v>-25.473100000000002</v>
      </c>
      <c r="K5" s="17">
        <f>'Molec Data'!AO7-'Molec Data'!K7</f>
        <v>-28.497999999999998</v>
      </c>
      <c r="L5" s="9">
        <f>'Molec Data'!AP7-'Molec Data'!L7</f>
        <v>7.9909999999999997</v>
      </c>
      <c r="M5" s="9">
        <f>'Molec Data'!AQ7-'Molec Data'!M7</f>
        <v>5.5</v>
      </c>
      <c r="N5" s="17">
        <f>'Molec Data'!AR7-'Molec Data'!N7</f>
        <v>-42.497300000000003</v>
      </c>
      <c r="O5" s="9">
        <f>'Molec Data'!AS7-'Molec Data'!O7</f>
        <v>15.290000000000006</v>
      </c>
      <c r="P5" s="17">
        <f>'Molec Data'!AT7-'Molec Data'!P7</f>
        <v>-26.042000000000002</v>
      </c>
      <c r="Q5" s="17">
        <f>'Molec Data'!BJ7-'Molec Data'!B7</f>
        <v>-30.82</v>
      </c>
      <c r="R5" s="9">
        <f>'Molec Data'!BK7-'Molec Data'!C7</f>
        <v>8.0900000000000034</v>
      </c>
      <c r="S5" s="17">
        <f>'Molec Data'!BL7-'Molec Data'!D7</f>
        <v>-18.670000000000002</v>
      </c>
      <c r="T5" s="9">
        <f>'Molec Data'!BM7-'Molec Data'!E7</f>
        <v>7.0799999999999983</v>
      </c>
      <c r="U5" s="9">
        <f>'Molec Data'!BN7-'Molec Data'!F7</f>
        <v>11.86</v>
      </c>
      <c r="V5" s="17">
        <f>'Molec Data'!BO7-'Molec Data'!G7</f>
        <v>-14.879999999999995</v>
      </c>
      <c r="W5" s="9">
        <f>'Molec Data'!BP7-'Molec Data'!H7</f>
        <v>7.6800000000000068</v>
      </c>
      <c r="X5" s="17">
        <f>'Molec Data'!BQ7-'Molec Data'!I7</f>
        <v>-2.2999999999999972</v>
      </c>
      <c r="Y5" s="17">
        <f>'Molec Data'!BR7-'Molec Data'!J7</f>
        <v>-24.5</v>
      </c>
      <c r="Z5" s="17">
        <f>'Molec Data'!BS7-'Molec Data'!K7</f>
        <v>-28.5</v>
      </c>
      <c r="AA5" s="29">
        <f>'Molec Data'!BT7-'Molec Data'!L7</f>
        <v>8</v>
      </c>
      <c r="AB5" s="29">
        <f>'Molec Data'!BU7-'Molec Data'!M7</f>
        <v>5.5</v>
      </c>
      <c r="AC5" s="17">
        <f>'Molec Data'!BV7-'Molec Data'!N7</f>
        <v>-42.495759999999997</v>
      </c>
      <c r="AD5" s="29">
        <f>'Molec Data'!BW7-'Molec Data'!O7</f>
        <v>15.290000000000006</v>
      </c>
      <c r="AE5" s="17">
        <f>'Molec Data'!BX7-'Molec Data'!P7</f>
        <v>-20.799999999999997</v>
      </c>
      <c r="AI5" s="4" t="s">
        <v>12</v>
      </c>
      <c r="AJ5" s="19">
        <f>'Molec Data'!AU7-'Molec Data'!Q7</f>
        <v>18.688000000000002</v>
      </c>
      <c r="AK5" s="18"/>
      <c r="AL5" s="19">
        <f>'Molec Data'!AW7-'Molec Data'!S7</f>
        <v>27.259</v>
      </c>
      <c r="AM5" s="18"/>
      <c r="AN5" s="18"/>
      <c r="AO5" s="19">
        <f>'Molec Data'!AZ7-'Molec Data'!V7</f>
        <v>32.908000000000001</v>
      </c>
      <c r="AP5" s="18"/>
      <c r="AQ5" s="18"/>
      <c r="AR5" s="19">
        <f>'Molec Data'!BC7-'Molec Data'!Y7</f>
        <v>-22.5261</v>
      </c>
      <c r="AS5" s="19">
        <f>'Molec Data'!BD7-'Molec Data'!Z7</f>
        <v>-19.021000000000001</v>
      </c>
      <c r="AT5" s="18"/>
      <c r="AU5" s="18"/>
      <c r="AV5" s="19">
        <f>'Molec Data'!BG7-'Molec Data'!AC7</f>
        <v>-18.181600000000003</v>
      </c>
      <c r="AW5" s="18"/>
      <c r="AX5" s="19">
        <f>'Molec Data'!BI7-'Molec Data'!AE7</f>
        <v>21.516000000000005</v>
      </c>
      <c r="AY5" s="19">
        <f>'Molec Data'!BY7-'Molec Data'!Q7</f>
        <v>-12.480000000000004</v>
      </c>
      <c r="AZ5" s="18"/>
      <c r="BA5" s="19">
        <f>'Molec Data'!CA7-'Molec Data'!S7</f>
        <v>-0.45000000000000284</v>
      </c>
      <c r="BB5" s="18"/>
      <c r="BC5" s="18"/>
      <c r="BD5" s="19">
        <f>'Molec Data'!CD7-'Molec Data'!V7</f>
        <v>7.5999999999999943</v>
      </c>
      <c r="BE5" s="18"/>
      <c r="BF5" s="19">
        <f>'Molec Data'!CF7-'Molec Data'!X7</f>
        <v>14.400000000000006</v>
      </c>
      <c r="BG5" s="19">
        <f>'Molec Data'!CG7-'Molec Data'!Y7</f>
        <v>-22.5</v>
      </c>
      <c r="BH5" s="19">
        <f>'Molec Data'!CH7-'Molec Data'!Z7</f>
        <v>-18.5</v>
      </c>
      <c r="BI5" s="18"/>
      <c r="BJ5" s="18"/>
      <c r="BK5" s="19">
        <f>'Molec Data'!CK7-'Molec Data'!AC7</f>
        <v>-15.5</v>
      </c>
      <c r="BL5" s="18"/>
      <c r="BM5" s="19">
        <f>'Molec Data'!CM7-'Molec Data'!AE7</f>
        <v>-3.1299999999999955</v>
      </c>
    </row>
    <row r="6" spans="1:65" ht="14.45" x14ac:dyDescent="0.25">
      <c r="A6" s="4" t="s">
        <v>13</v>
      </c>
      <c r="B6" s="17">
        <f>'Molec Data'!AF8-'Molec Data'!B8</f>
        <v>-21.895</v>
      </c>
      <c r="C6" s="9">
        <f>'Molec Data'!AG8-'Molec Data'!C8</f>
        <v>11.174999999999997</v>
      </c>
      <c r="D6" s="17">
        <f>'Molec Data'!AH8-'Molec Data'!D8</f>
        <v>-16.936999999999998</v>
      </c>
      <c r="E6" s="9">
        <f>'Molec Data'!AI8-'Molec Data'!E8</f>
        <v>13.436999999999998</v>
      </c>
      <c r="F6" s="9">
        <f>'Molec Data'!AJ8-'Molec Data'!F8</f>
        <v>16.682000000000002</v>
      </c>
      <c r="G6" s="17">
        <f>'Molec Data'!AK8-'Molec Data'!G8</f>
        <v>-11.838000000000001</v>
      </c>
      <c r="H6" s="9">
        <f>'Molec Data'!AL8-'Molec Data'!H8</f>
        <v>14.072999999999993</v>
      </c>
      <c r="I6" s="17">
        <f>'Molec Data'!AM8-'Molec Data'!I8</f>
        <v>-11.738999999999997</v>
      </c>
      <c r="J6" s="17">
        <f>'Molec Data'!AN8-'Molec Data'!J8</f>
        <v>-23.8613</v>
      </c>
      <c r="K6" s="17">
        <f>'Molec Data'!AO8-'Molec Data'!K8</f>
        <v>-26.318999999999999</v>
      </c>
      <c r="L6" s="17">
        <f>'Molec Data'!AP8-'Molec Data'!L8</f>
        <v>-10.731999999999999</v>
      </c>
      <c r="M6" s="17">
        <f>'Molec Data'!AQ8-'Molec Data'!M8</f>
        <v>-13.484999999999999</v>
      </c>
      <c r="N6" s="17">
        <f>'Molec Data'!AR8-'Molec Data'!N8</f>
        <v>-30.189599999999999</v>
      </c>
      <c r="O6" s="17">
        <f>'Molec Data'!AS8-'Molec Data'!O8</f>
        <v>-5.338000000000001</v>
      </c>
      <c r="P6" s="17">
        <f>'Molec Data'!AT8-'Molec Data'!P8</f>
        <v>-22.222999999999999</v>
      </c>
      <c r="Q6" s="17">
        <f>'Molec Data'!BJ8-'Molec Data'!B8</f>
        <v>-13.100000000000001</v>
      </c>
      <c r="R6" s="9">
        <f>'Molec Data'!BK8-'Molec Data'!C8</f>
        <v>23.17</v>
      </c>
      <c r="S6" s="17">
        <f>'Molec Data'!BL8-'Molec Data'!D8</f>
        <v>-3.4600000000000009</v>
      </c>
      <c r="T6" s="9">
        <f>'Molec Data'!BM8-'Molec Data'!E8</f>
        <v>22.61</v>
      </c>
      <c r="U6" s="9">
        <f>'Molec Data'!BN8-'Molec Data'!F8</f>
        <v>25.700000000000003</v>
      </c>
      <c r="V6" s="17">
        <f>'Molec Data'!BO8-'Molec Data'!G8</f>
        <v>-3.2999999999999972</v>
      </c>
      <c r="W6" s="9">
        <f>'Molec Data'!BP8-'Molec Data'!H8</f>
        <v>22.86</v>
      </c>
      <c r="X6" s="9">
        <f>'Molec Data'!BQ8-'Molec Data'!I8</f>
        <v>9.5200000000000031</v>
      </c>
      <c r="Y6" s="17">
        <f>'Molec Data'!BR8-'Molec Data'!J8</f>
        <v>-12.29</v>
      </c>
      <c r="Z6" s="17">
        <f>'Molec Data'!BS8-'Molec Data'!K8</f>
        <v>-12.670000000000002</v>
      </c>
      <c r="AA6" s="29">
        <f>'Molec Data'!BT8-'Molec Data'!L8</f>
        <v>6.2199999999999989</v>
      </c>
      <c r="AB6" s="29">
        <f>'Molec Data'!BU8-'Molec Data'!M8</f>
        <v>4.8900000000000006</v>
      </c>
      <c r="AC6" s="17">
        <f>'Molec Data'!BV8-'Molec Data'!N8</f>
        <v>-20.235149</v>
      </c>
      <c r="AD6" s="29">
        <f>'Molec Data'!BW8-'Molec Data'!O8</f>
        <v>11.430000000000007</v>
      </c>
      <c r="AE6" s="17">
        <f>'Molec Data'!BX8-'Molec Data'!P8</f>
        <v>-6.4200000000000017</v>
      </c>
      <c r="AI6" s="4" t="s">
        <v>13</v>
      </c>
      <c r="AJ6" s="19">
        <f>'Molec Data'!AU8-'Molec Data'!Q8</f>
        <v>27.757999999999996</v>
      </c>
      <c r="AK6" s="18"/>
      <c r="AL6" s="19">
        <f>'Molec Data'!AW8-'Molec Data'!S8</f>
        <v>39.049999999999997</v>
      </c>
      <c r="AM6" s="18"/>
      <c r="AN6" s="18"/>
      <c r="AO6" s="19">
        <f>'Molec Data'!AZ8-'Molec Data'!V8</f>
        <v>48.421000000000006</v>
      </c>
      <c r="AP6" s="18"/>
      <c r="AQ6" s="19">
        <f>'Molec Data'!BB8-'Molec Data'!X8</f>
        <v>53.245999999999995</v>
      </c>
      <c r="AR6" s="19">
        <f>'Molec Data'!BC8-'Molec Data'!Y8</f>
        <v>6.148299999999999</v>
      </c>
      <c r="AS6" s="19">
        <f>'Molec Data'!BD8-'Molec Data'!Z8</f>
        <v>7.2180000000000035</v>
      </c>
      <c r="AT6" s="19">
        <f>'Molec Data'!BE8-'Molec Data'!AA8</f>
        <v>34.575000000000003</v>
      </c>
      <c r="AU6" s="19">
        <f>'Molec Data'!BF8-'Molec Data'!AB8</f>
        <v>35.004999999999995</v>
      </c>
      <c r="AV6" s="19">
        <f>'Molec Data'!BG8-'Molec Data'!AC8</f>
        <v>3.3646999999999991</v>
      </c>
      <c r="AW6" s="19">
        <f>'Molec Data'!BH8-'Molec Data'!AD8</f>
        <v>43.888999999999996</v>
      </c>
      <c r="AX6" s="19">
        <f>'Molec Data'!BI8-'Molec Data'!AE8</f>
        <v>32.799000000000007</v>
      </c>
      <c r="AY6" s="19">
        <f>'Molec Data'!BY8-'Molec Data'!Q8</f>
        <v>6.8900000000000006</v>
      </c>
      <c r="AZ6" s="18"/>
      <c r="BA6" s="19">
        <f>'Molec Data'!CA8-'Molec Data'!S8</f>
        <v>17.180000000000007</v>
      </c>
      <c r="BB6" s="18"/>
      <c r="BC6" s="18"/>
      <c r="BD6" s="19">
        <f>'Molec Data'!CD8-'Molec Data'!V8</f>
        <v>22.730000000000004</v>
      </c>
      <c r="BE6" s="18"/>
      <c r="BF6" s="18"/>
      <c r="BG6" s="19">
        <f>'Molec Data'!CG8-'Molec Data'!Y8</f>
        <v>2.7899999999999991</v>
      </c>
      <c r="BH6" s="19">
        <f>'Molec Data'!CH8-'Molec Data'!Z8</f>
        <v>4.5499999999999972</v>
      </c>
      <c r="BI6" s="18"/>
      <c r="BJ6" s="18"/>
      <c r="BK6" s="19">
        <f>'Molec Data'!CK8-'Molec Data'!AC8</f>
        <v>9.5238560000000021</v>
      </c>
      <c r="BL6" s="18"/>
      <c r="BM6" s="19">
        <f>'Molec Data'!CM8-'Molec Data'!AE8</f>
        <v>14.29</v>
      </c>
    </row>
    <row r="7" spans="1:65" ht="14.45" x14ac:dyDescent="0.25">
      <c r="A7" s="4" t="s">
        <v>14</v>
      </c>
      <c r="B7" s="17">
        <f>'Molec Data'!AF9-'Molec Data'!B9</f>
        <v>-42.655000000000001</v>
      </c>
      <c r="C7" s="17">
        <f>'Molec Data'!AG9-'Molec Data'!C9</f>
        <v>-8.6920000000000002</v>
      </c>
      <c r="D7" s="17">
        <f>'Molec Data'!AH9-'Molec Data'!D9</f>
        <v>-37.49</v>
      </c>
      <c r="E7" s="17">
        <f>'Molec Data'!AI9-'Molec Data'!E9</f>
        <v>-8.6809999999999974</v>
      </c>
      <c r="F7" s="17">
        <f>'Molec Data'!AJ9-'Molec Data'!F9</f>
        <v>-8.6839999999999975</v>
      </c>
      <c r="G7" s="17">
        <f>'Molec Data'!AK9-'Molec Data'!G9</f>
        <v>-32.120000000000005</v>
      </c>
      <c r="H7" s="17">
        <f>'Molec Data'!AL9-'Molec Data'!H9</f>
        <v>-8.6890000000000001</v>
      </c>
      <c r="I7" s="17">
        <f>'Molec Data'!AM9-'Molec Data'!I9</f>
        <v>-29.937000000000001</v>
      </c>
      <c r="J7" s="17">
        <f>'Molec Data'!AN9-'Molec Data'!J9</f>
        <v>-44.2744</v>
      </c>
      <c r="K7" s="17">
        <f>'Molec Data'!AO9-'Molec Data'!K9</f>
        <v>-44.082999999999998</v>
      </c>
      <c r="L7" s="17">
        <f>'Molec Data'!AP9-'Molec Data'!L9</f>
        <v>-39.950000000000003</v>
      </c>
      <c r="M7" s="17">
        <f>'Molec Data'!AQ9-'Molec Data'!M9</f>
        <v>-40.484999999999999</v>
      </c>
      <c r="N7" s="17">
        <f>'Molec Data'!AR9-'Molec Data'!N9</f>
        <v>-46.013300000000001</v>
      </c>
      <c r="O7" s="17">
        <f>'Molec Data'!AS9-'Molec Data'!O9</f>
        <v>-38.798999999999999</v>
      </c>
      <c r="P7" s="17">
        <f>'Molec Data'!AT9-'Molec Data'!P9</f>
        <v>-41.4</v>
      </c>
      <c r="Q7" s="17">
        <f>'Molec Data'!BJ9-'Molec Data'!B9</f>
        <v>-42.81</v>
      </c>
      <c r="R7" s="17">
        <f>'Molec Data'!BK9-'Molec Data'!C9</f>
        <v>-15.299999999999997</v>
      </c>
      <c r="S7" s="17">
        <f>'Molec Data'!BL9-'Molec Data'!D9</f>
        <v>-40.33</v>
      </c>
      <c r="T7" s="17">
        <f>'Molec Data'!BM9-'Molec Data'!E9</f>
        <v>-15.299999999999997</v>
      </c>
      <c r="U7" s="17">
        <f>'Molec Data'!BN9-'Molec Data'!F9</f>
        <v>-15.299999999999997</v>
      </c>
      <c r="V7" s="17">
        <f>'Molec Data'!BO9-'Molec Data'!G9</f>
        <v>-41.16</v>
      </c>
      <c r="W7" s="17">
        <f>'Molec Data'!BP9-'Molec Data'!H9</f>
        <v>-15.299999999999997</v>
      </c>
      <c r="X7" s="17">
        <f>'Molec Data'!BQ9-'Molec Data'!I9</f>
        <v>-35.69</v>
      </c>
      <c r="Y7" s="17">
        <f>'Molec Data'!BR9-'Molec Data'!J9</f>
        <v>-42.83</v>
      </c>
      <c r="Z7" s="17">
        <f>'Molec Data'!BS9-'Molec Data'!K9</f>
        <v>-42.75</v>
      </c>
      <c r="AA7" s="17">
        <f>'Molec Data'!BT9-'Molec Data'!L9</f>
        <v>-39.68</v>
      </c>
      <c r="AB7" s="17">
        <f>'Molec Data'!BU9-'Molec Data'!M9</f>
        <v>-39.83</v>
      </c>
      <c r="AC7" s="17">
        <f>'Molec Data'!BV9-'Molec Data'!N9</f>
        <v>-44.014483999999996</v>
      </c>
      <c r="AD7" s="17">
        <f>'Molec Data'!BW9-'Molec Data'!O9</f>
        <v>-38.67</v>
      </c>
      <c r="AE7" s="17">
        <f>'Molec Data'!BX9-'Molec Data'!P9</f>
        <v>-41.2</v>
      </c>
      <c r="AI7" s="4" t="s">
        <v>14</v>
      </c>
      <c r="AJ7" s="19">
        <f>'Molec Data'!AU9-'Molec Data'!Q9</f>
        <v>-7.7480000000000011</v>
      </c>
      <c r="AK7" s="19">
        <f>'Molec Data'!AV9-'Molec Data'!R9</f>
        <v>32.107999999999997</v>
      </c>
      <c r="AL7" s="19">
        <f>'Molec Data'!AW9-'Molec Data'!S9</f>
        <v>5.9549999999999983</v>
      </c>
      <c r="AM7" s="19">
        <f>'Molec Data'!AX9-'Molec Data'!T9</f>
        <v>29.814</v>
      </c>
      <c r="AN7" s="19">
        <f>'Molec Data'!AY9-'Molec Data'!U9</f>
        <v>31.844999999999992</v>
      </c>
      <c r="AO7" s="19">
        <f>'Molec Data'!AZ9-'Molec Data'!V9</f>
        <v>18.885999999999996</v>
      </c>
      <c r="AP7" s="19">
        <f>'Molec Data'!BA9-'Molec Data'!W9</f>
        <v>30.862000000000002</v>
      </c>
      <c r="AQ7" s="19">
        <f>'Molec Data'!BB9-'Molec Data'!X9</f>
        <v>23.872999999999998</v>
      </c>
      <c r="AR7" s="19">
        <f>'Molec Data'!BC9-'Molec Data'!Y9</f>
        <v>-16.0745</v>
      </c>
      <c r="AS7" s="19">
        <f>'Molec Data'!BD9-'Molec Data'!Z9</f>
        <v>-14.475000000000001</v>
      </c>
      <c r="AT7" s="19">
        <f>'Molec Data'!BE9-'Molec Data'!AA9</f>
        <v>-4.3969999999999985</v>
      </c>
      <c r="AU7" s="19">
        <f>'Molec Data'!BF9-'Molec Data'!AB9</f>
        <v>-2.3049999999999997</v>
      </c>
      <c r="AV7" s="19">
        <f>'Molec Data'!BG9-'Molec Data'!AC9</f>
        <v>-17.252000000000002</v>
      </c>
      <c r="AW7" s="19">
        <f>'Molec Data'!BH9-'Molec Data'!AD9</f>
        <v>0.47500000000000142</v>
      </c>
      <c r="AX7" s="19">
        <f>'Molec Data'!BI9-'Molec Data'!AE9</f>
        <v>-1.8860000000000028</v>
      </c>
      <c r="AY7" s="19">
        <f>'Molec Data'!BY9-'Molec Data'!Q9</f>
        <v>-22.29</v>
      </c>
      <c r="AZ7" s="19">
        <f>'Molec Data'!BZ9-'Molec Data'!R9</f>
        <v>11.170000000000002</v>
      </c>
      <c r="BA7" s="19">
        <f>'Molec Data'!CA9-'Molec Data'!S9</f>
        <v>-18.75</v>
      </c>
      <c r="BB7" s="19">
        <f>'Molec Data'!CB9-'Molec Data'!T9</f>
        <v>10.969999999999999</v>
      </c>
      <c r="BC7" s="19">
        <f>'Molec Data'!CC9-'Molec Data'!U9</f>
        <v>10.939999999999998</v>
      </c>
      <c r="BD7" s="19">
        <f>'Molec Data'!CD9-'Molec Data'!V9</f>
        <v>-16.560000000000002</v>
      </c>
      <c r="BE7" s="19">
        <f>'Molec Data'!CE9-'Molec Data'!W9</f>
        <v>11.21</v>
      </c>
      <c r="BF7" s="19">
        <f>'Molec Data'!CF9-'Molec Data'!X9</f>
        <v>-12.39</v>
      </c>
      <c r="BG7" s="19">
        <f>'Molec Data'!CG9-'Molec Data'!Y9</f>
        <v>-22.89</v>
      </c>
      <c r="BH7" s="19">
        <f>'Molec Data'!CH9-'Molec Data'!Z9</f>
        <v>-22.57</v>
      </c>
      <c r="BI7" s="19">
        <f>'Molec Data'!CI9-'Molec Data'!AA9</f>
        <v>-18</v>
      </c>
      <c r="BJ7" s="19">
        <f>'Molec Data'!CJ9-'Molec Data'!AB9</f>
        <v>-18.330000000000002</v>
      </c>
      <c r="BK7" s="19">
        <f>'Molec Data'!CK9-'Molec Data'!AC9</f>
        <v>4.0484280000000012</v>
      </c>
      <c r="BL7" s="19">
        <f>'Molec Data'!CL9-'Molec Data'!AD9</f>
        <v>-15.880000000000003</v>
      </c>
      <c r="BM7" s="19">
        <f>'Molec Data'!CM9-'Molec Data'!AE9</f>
        <v>-19.920000000000002</v>
      </c>
    </row>
    <row r="8" spans="1:65" ht="14.45" x14ac:dyDescent="0.25">
      <c r="A8" s="4" t="s">
        <v>15</v>
      </c>
      <c r="B8" s="17">
        <f>'Molec Data'!AF10-'Molec Data'!B10</f>
        <v>-36.863999999999997</v>
      </c>
      <c r="C8" s="17">
        <f>'Molec Data'!AG10-'Molec Data'!C10</f>
        <v>-0.29999999999999716</v>
      </c>
      <c r="D8" s="17">
        <f>'Molec Data'!AH10-'Molec Data'!D10</f>
        <v>-33.478999999999992</v>
      </c>
      <c r="E8" s="17">
        <f>'Molec Data'!AI10-'Molec Data'!E10</f>
        <v>-0.29999999999999716</v>
      </c>
      <c r="F8" s="17">
        <f>'Molec Data'!AJ10-'Molec Data'!F10</f>
        <v>-0.29999999999999716</v>
      </c>
      <c r="G8" s="17">
        <f>'Molec Data'!AK10-'Molec Data'!G10</f>
        <v>-30.102999999999994</v>
      </c>
      <c r="H8" s="17">
        <f>'Molec Data'!AL10-'Molec Data'!H10</f>
        <v>-0.29999999999999716</v>
      </c>
      <c r="I8" s="17">
        <f>'Molec Data'!AM10-'Molec Data'!I10</f>
        <v>-30.118999999999993</v>
      </c>
      <c r="J8" s="17">
        <f>'Molec Data'!AN10-'Molec Data'!J10</f>
        <v>-37.740099999999998</v>
      </c>
      <c r="K8" s="17">
        <f>'Molec Data'!AO10-'Molec Data'!K10</f>
        <v>-38.233999999999995</v>
      </c>
      <c r="L8" s="17">
        <f>'Molec Data'!AP10-'Molec Data'!L10</f>
        <v>-35.170999999999992</v>
      </c>
      <c r="M8" s="17">
        <f>'Molec Data'!AQ10-'Molec Data'!M10</f>
        <v>-35.572999999999993</v>
      </c>
      <c r="N8" s="17">
        <f>'Molec Data'!AR10-'Molec Data'!N10</f>
        <v>-39.188399999999994</v>
      </c>
      <c r="O8" s="17">
        <f>'Molec Data'!AS10-'Molec Data'!O10</f>
        <v>-34.156999999999996</v>
      </c>
      <c r="P8" s="17">
        <f>'Molec Data'!AT10-'Molec Data'!P10</f>
        <v>-36.070999999999998</v>
      </c>
      <c r="Q8" s="17">
        <f>'Molec Data'!BJ10-'Molec Data'!B10</f>
        <v>-36.159999999999997</v>
      </c>
      <c r="R8" s="17">
        <f>'Molec Data'!BK10-'Molec Data'!C10</f>
        <v>-0.29999999999999716</v>
      </c>
      <c r="S8" s="17">
        <f>'Molec Data'!BL10-'Molec Data'!D10</f>
        <v>-34.099999999999994</v>
      </c>
      <c r="T8" s="17">
        <f>'Molec Data'!BM10-'Molec Data'!E10</f>
        <v>-0.29999999999999716</v>
      </c>
      <c r="U8" s="17">
        <f>'Molec Data'!BN10-'Molec Data'!F10</f>
        <v>-0.29999999999999716</v>
      </c>
      <c r="V8" s="17">
        <f>'Molec Data'!BO10-'Molec Data'!G10</f>
        <v>-34.969999999999992</v>
      </c>
      <c r="W8" s="17">
        <f>'Molec Data'!BP10-'Molec Data'!H10</f>
        <v>-0.29999999999999716</v>
      </c>
      <c r="X8" s="17">
        <f>'Molec Data'!BQ10-'Molec Data'!I10</f>
        <v>-30.209999999999994</v>
      </c>
      <c r="Y8" s="17">
        <f>'Molec Data'!BR10-'Molec Data'!J10</f>
        <v>-36.319999999999993</v>
      </c>
      <c r="Z8" s="17">
        <f>'Molec Data'!BS10-'Molec Data'!K10</f>
        <v>-36.259999999999991</v>
      </c>
      <c r="AA8" s="17">
        <f>'Molec Data'!BT10-'Molec Data'!L10</f>
        <v>-33.879999999999995</v>
      </c>
      <c r="AB8" s="17">
        <f>'Molec Data'!BU10-'Molec Data'!M10</f>
        <v>-34.049999999999997</v>
      </c>
      <c r="AC8" s="17">
        <f>'Molec Data'!BV10-'Molec Data'!N10</f>
        <v>-37.453682999999998</v>
      </c>
      <c r="AD8" s="17">
        <f>'Molec Data'!BW10-'Molec Data'!O10</f>
        <v>-33.129999999999995</v>
      </c>
      <c r="AE8" s="17">
        <f>'Molec Data'!BX10-'Molec Data'!P10</f>
        <v>-34.879999999999995</v>
      </c>
      <c r="AI8" s="4" t="s">
        <v>15</v>
      </c>
      <c r="AJ8" s="19">
        <f>'Molec Data'!AU10-'Molec Data'!Q10</f>
        <v>-20.856000000000002</v>
      </c>
      <c r="AK8" s="19">
        <f>'Molec Data'!AV10-'Molec Data'!R10</f>
        <v>14.585000000000001</v>
      </c>
      <c r="AL8" s="19">
        <f>'Molec Data'!AW10-'Molec Data'!S10</f>
        <v>-10.185000000000002</v>
      </c>
      <c r="AM8" s="19">
        <f>'Molec Data'!AX10-'Molec Data'!T10</f>
        <v>13.545000000000002</v>
      </c>
      <c r="AN8" s="19">
        <f>'Molec Data'!AY10-'Molec Data'!U10</f>
        <v>15.813000000000002</v>
      </c>
      <c r="AO8" s="19">
        <f>'Molec Data'!AZ10-'Molec Data'!V10</f>
        <v>0.18500000000000227</v>
      </c>
      <c r="AP8" s="19">
        <f>'Molec Data'!BA10-'Molec Data'!W10</f>
        <v>14.674999999999997</v>
      </c>
      <c r="AQ8" s="19">
        <f>'Molec Data'!BB10-'Molec Data'!X10</f>
        <v>5.5989999999999966</v>
      </c>
      <c r="AR8" s="19">
        <f>'Molec Data'!BC10-'Molec Data'!Y10</f>
        <v>-27.163799999999998</v>
      </c>
      <c r="AS8" s="19">
        <f>'Molec Data'!BD10-'Molec Data'!Z10</f>
        <v>-26.327000000000002</v>
      </c>
      <c r="AT8" s="19">
        <f>'Molec Data'!BE10-'Molec Data'!AA10</f>
        <v>-18.457000000000001</v>
      </c>
      <c r="AU8" s="19">
        <f>'Molec Data'!BF10-'Molec Data'!AB10</f>
        <v>-17.010999999999999</v>
      </c>
      <c r="AV8" s="19">
        <f>'Molec Data'!BG10-'Molec Data'!AC10</f>
        <v>-27.774900000000002</v>
      </c>
      <c r="AW8" s="19">
        <f>'Molec Data'!BH10-'Molec Data'!AD10</f>
        <v>-14.934000000000001</v>
      </c>
      <c r="AX8" s="19">
        <f>'Molec Data'!BI10-'Molec Data'!AE10</f>
        <v>-16.98</v>
      </c>
      <c r="AY8" s="19">
        <f>'Molec Data'!BY10-'Molec Data'!Q10</f>
        <v>-31.27</v>
      </c>
      <c r="AZ8" s="19">
        <f>'Molec Data'!BZ10-'Molec Data'!R10</f>
        <v>0.29999999999999716</v>
      </c>
      <c r="BA8" s="19">
        <f>'Molec Data'!CA10-'Molec Data'!S10</f>
        <v>-28.33</v>
      </c>
      <c r="BB8" s="19">
        <f>'Molec Data'!CB10-'Molec Data'!T10</f>
        <v>0.29999999999999716</v>
      </c>
      <c r="BC8" s="19">
        <f>'Molec Data'!CC10-'Molec Data'!U10</f>
        <v>0.29999999999999716</v>
      </c>
      <c r="BD8" s="19">
        <f>'Molec Data'!CD10-'Molec Data'!V10</f>
        <v>-26.18</v>
      </c>
      <c r="BE8" s="19">
        <f>'Molec Data'!CE10-'Molec Data'!W10</f>
        <v>0.29999999999999716</v>
      </c>
      <c r="BF8" s="19">
        <f>'Molec Data'!CF10-'Molec Data'!X10</f>
        <v>-22.82</v>
      </c>
      <c r="BG8" s="19">
        <f>'Molec Data'!CG10-'Molec Data'!Y10</f>
        <v>-31.86</v>
      </c>
      <c r="BH8" s="19">
        <f>'Molec Data'!CH10-'Molec Data'!Z10</f>
        <v>-31.61</v>
      </c>
      <c r="BI8" s="19">
        <f>'Molec Data'!CI10-'Molec Data'!AA10</f>
        <v>-28.21</v>
      </c>
      <c r="BJ8" s="19">
        <f>'Molec Data'!CJ10-'Molec Data'!AB10</f>
        <v>-28.42</v>
      </c>
      <c r="BK8" s="19">
        <f>'Molec Data'!CK10-'Molec Data'!AC10</f>
        <v>-7.051282999999998</v>
      </c>
      <c r="BL8" s="19">
        <f>'Molec Data'!CL10-'Molec Data'!AD10</f>
        <v>-26.49</v>
      </c>
      <c r="BM8" s="19">
        <f>'Molec Data'!CM10-'Molec Data'!AE10</f>
        <v>-29.5</v>
      </c>
    </row>
    <row r="9" spans="1:65" ht="14.45" x14ac:dyDescent="0.25">
      <c r="A9" s="4" t="s">
        <v>16</v>
      </c>
      <c r="B9" s="17">
        <f>'Molec Data'!AF11-'Molec Data'!B11</f>
        <v>-25.779000000000003</v>
      </c>
      <c r="C9" s="9">
        <f>'Molec Data'!AG11-'Molec Data'!C11</f>
        <v>24.430000000000007</v>
      </c>
      <c r="D9" s="17">
        <f>'Molec Data'!AH11-'Molec Data'!D11</f>
        <v>-12.082999999999998</v>
      </c>
      <c r="E9" s="9">
        <f>'Molec Data'!AI11-'Molec Data'!E11</f>
        <v>24.459999999999994</v>
      </c>
      <c r="F9" s="9">
        <f>'Molec Data'!AJ11-'Molec Data'!F11</f>
        <v>26.703999999999994</v>
      </c>
      <c r="G9" s="17">
        <f>'Molec Data'!AK11-'Molec Data'!G11</f>
        <v>-1.4560000000000031</v>
      </c>
      <c r="H9" s="9">
        <f>'Molec Data'!AL11-'Molec Data'!H11</f>
        <v>25.453999999999994</v>
      </c>
      <c r="I9" s="9">
        <f>'Molec Data'!AM11-'Molec Data'!I11</f>
        <v>4.171999999999997</v>
      </c>
      <c r="J9" s="17">
        <f>'Molec Data'!AN11-'Molec Data'!J11</f>
        <v>-26.502200000000002</v>
      </c>
      <c r="K9" s="17">
        <f>'Molec Data'!AO11-'Molec Data'!K11</f>
        <v>-27.774999999999999</v>
      </c>
      <c r="L9" s="17">
        <f>'Molec Data'!AP11-'Molec Data'!L11</f>
        <v>-7.286999999999999</v>
      </c>
      <c r="M9" s="17">
        <f>'Molec Data'!AQ11-'Molec Data'!M11</f>
        <v>-9.5279999999999987</v>
      </c>
      <c r="N9" s="17">
        <f>'Molec Data'!AR11-'Molec Data'!N11</f>
        <v>-36.090499999999999</v>
      </c>
      <c r="O9" s="17">
        <f>'Molec Data'!AS11-'Molec Data'!O11</f>
        <v>-3.6899999999999977</v>
      </c>
      <c r="P9" s="17">
        <f>'Molec Data'!AT11-'Molec Data'!P11</f>
        <v>-19.786000000000001</v>
      </c>
      <c r="Q9" s="17">
        <f>'Molec Data'!BJ11-'Molec Data'!B11</f>
        <v>-22.229999999999997</v>
      </c>
      <c r="R9" s="9">
        <f>'Molec Data'!BK11-'Molec Data'!C11</f>
        <v>21.659999999999997</v>
      </c>
      <c r="S9" s="17">
        <f>'Molec Data'!BL11-'Molec Data'!D11</f>
        <v>-10.920000000000002</v>
      </c>
      <c r="T9" s="9">
        <f>'Molec Data'!BM11-'Molec Data'!E11</f>
        <v>20.680000000000007</v>
      </c>
      <c r="U9" s="9">
        <f>'Molec Data'!BN11-'Molec Data'!F11</f>
        <v>24.760000000000005</v>
      </c>
      <c r="V9" s="17">
        <f>'Molec Data'!BO11-'Molec Data'!G11</f>
        <v>-8.9799999999999969</v>
      </c>
      <c r="W9" s="9">
        <f>'Molec Data'!BP11-'Molec Data'!H11</f>
        <v>21.680000000000007</v>
      </c>
      <c r="X9" s="9">
        <f>'Molec Data'!BQ11-'Molec Data'!I11</f>
        <v>5.4099999999999966</v>
      </c>
      <c r="Y9" s="17">
        <f>'Molec Data'!BR11-'Molec Data'!J11</f>
        <v>-21.310000000000002</v>
      </c>
      <c r="Z9" s="17">
        <f>'Molec Data'!BS11-'Molec Data'!K11</f>
        <v>-21.79</v>
      </c>
      <c r="AA9" s="17">
        <f>'Molec Data'!BT11-'Molec Data'!L11</f>
        <v>-5.25</v>
      </c>
      <c r="AB9" s="17">
        <f>'Molec Data'!BU11-'Molec Data'!M11</f>
        <v>-6.1899999999999977</v>
      </c>
      <c r="AC9" s="17">
        <f>'Molec Data'!BV11-'Molec Data'!N11</f>
        <v>-30.017105999999998</v>
      </c>
      <c r="AD9" s="29">
        <f>'Molec Data'!BW11-'Molec Data'!O11</f>
        <v>2.7099999999999937</v>
      </c>
      <c r="AE9" s="17">
        <f>'Molec Data'!BX11-'Molec Data'!P11</f>
        <v>-14.32</v>
      </c>
      <c r="AI9" s="4" t="s">
        <v>16</v>
      </c>
      <c r="AJ9" s="19">
        <f>'Molec Data'!AU11-'Molec Data'!Q11</f>
        <v>18.841000000000001</v>
      </c>
      <c r="AK9" s="18"/>
      <c r="AL9" s="19">
        <f>'Molec Data'!AW11-'Molec Data'!S11</f>
        <v>30.902000000000008</v>
      </c>
      <c r="AM9" s="18"/>
      <c r="AN9" s="18"/>
      <c r="AO9" s="19">
        <f>'Molec Data'!AZ11-'Molec Data'!V11</f>
        <v>40.673999999999999</v>
      </c>
      <c r="AP9" s="18"/>
      <c r="AQ9" s="18"/>
      <c r="AR9" s="19">
        <f>'Molec Data'!BC11-'Molec Data'!Y11</f>
        <v>-7.9074999999999989</v>
      </c>
      <c r="AS9" s="19">
        <f>'Molec Data'!BD11-'Molec Data'!Z11</f>
        <v>-7.134999999999998</v>
      </c>
      <c r="AT9" s="19">
        <f>'Molec Data'!BE11-'Molec Data'!AA11</f>
        <v>21.232000000000006</v>
      </c>
      <c r="AU9" s="19">
        <f>'Molec Data'!BF11-'Molec Data'!AB11</f>
        <v>24.270000000000003</v>
      </c>
      <c r="AV9" s="19">
        <f>'Molec Data'!BG11-'Molec Data'!AC11</f>
        <v>-8.7102000000000004</v>
      </c>
      <c r="AW9" s="19">
        <f>'Molec Data'!BH11-'Molec Data'!AD11</f>
        <v>33.012000000000008</v>
      </c>
      <c r="AX9" s="19">
        <f>'Molec Data'!BI11-'Molec Data'!AE11</f>
        <v>23.469000000000001</v>
      </c>
      <c r="AY9" s="19">
        <f>'Molec Data'!BY11-'Molec Data'!Q11</f>
        <v>-8</v>
      </c>
      <c r="AZ9" s="18"/>
      <c r="BA9" s="19">
        <f>'Molec Data'!CA11-'Molec Data'!S11</f>
        <v>3.4100000000000037</v>
      </c>
      <c r="BB9" s="18"/>
      <c r="BC9" s="18"/>
      <c r="BD9" s="19">
        <f>'Molec Data'!CD11-'Molec Data'!V11</f>
        <v>12.839999999999996</v>
      </c>
      <c r="BE9" s="18"/>
      <c r="BF9" s="18"/>
      <c r="BG9" s="19">
        <f>'Molec Data'!CG11-'Molec Data'!Y11</f>
        <v>-12.379999999999995</v>
      </c>
      <c r="BH9" s="19">
        <f>'Molec Data'!CH11-'Molec Data'!Z11</f>
        <v>-10.29</v>
      </c>
      <c r="BI9" s="19">
        <f>'Molec Data'!CI11-'Molec Data'!AA11</f>
        <v>8.6100000000000065</v>
      </c>
      <c r="BJ9" s="19">
        <f>'Molec Data'!CJ11-'Molec Data'!AB11</f>
        <v>7.4100000000000037</v>
      </c>
      <c r="BK9" s="19">
        <f>'Molec Data'!CK11-'Molec Data'!AC11</f>
        <v>-3.9979849999999999</v>
      </c>
      <c r="BL9" s="18"/>
      <c r="BM9" s="19">
        <f>'Molec Data'!CM11-'Molec Data'!AE11</f>
        <v>-0.49000000000000199</v>
      </c>
    </row>
    <row r="10" spans="1:65" ht="14.45" x14ac:dyDescent="0.25">
      <c r="A10" s="4" t="s">
        <v>17</v>
      </c>
      <c r="B10" s="17">
        <f>'Molec Data'!AF12-'Molec Data'!B12</f>
        <v>-35.441000000000003</v>
      </c>
      <c r="C10" s="9">
        <f>'Molec Data'!AG12-'Molec Data'!C12</f>
        <v>8.8389999999999986</v>
      </c>
      <c r="D10" s="17">
        <f>'Molec Data'!AH12-'Molec Data'!D12</f>
        <v>-28.411999999999999</v>
      </c>
      <c r="E10" s="9">
        <f>'Molec Data'!AI12-'Molec Data'!E12</f>
        <v>9.3730000000000047</v>
      </c>
      <c r="F10" s="9">
        <f>'Molec Data'!AJ12-'Molec Data'!F12</f>
        <v>8.8130000000000024</v>
      </c>
      <c r="G10" s="17">
        <f>'Molec Data'!AK12-'Molec Data'!G12</f>
        <v>-27.204000000000001</v>
      </c>
      <c r="H10" s="9">
        <f>'Molec Data'!AL12-'Molec Data'!H12</f>
        <v>9.1239999999999952</v>
      </c>
      <c r="I10" s="17">
        <f>'Molec Data'!AM12-'Molec Data'!I12</f>
        <v>-25.210999999999999</v>
      </c>
      <c r="J10" s="17">
        <f>'Molec Data'!AN12-'Molec Data'!J12</f>
        <v>-38.411500000000004</v>
      </c>
      <c r="K10" s="17">
        <f>'Molec Data'!AO12-'Molec Data'!K12</f>
        <v>-38.742999999999995</v>
      </c>
      <c r="L10" s="17">
        <f>'Molec Data'!AP12-'Molec Data'!L12</f>
        <v>-24.293999999999997</v>
      </c>
      <c r="M10" s="17">
        <f>'Molec Data'!AQ12-'Molec Data'!M12</f>
        <v>-26.747</v>
      </c>
      <c r="N10" s="17">
        <f>'Molec Data'!AR12-'Molec Data'!N12</f>
        <v>-44.781500000000001</v>
      </c>
      <c r="O10" s="17">
        <f>'Molec Data'!AS12-'Molec Data'!O12</f>
        <v>-21.845999999999997</v>
      </c>
      <c r="P10" s="17">
        <f>'Molec Data'!AT12-'Molec Data'!P12</f>
        <v>-33.051000000000002</v>
      </c>
      <c r="Q10" s="17">
        <f>'Molec Data'!BJ12-'Molec Data'!B12</f>
        <v>-26.86</v>
      </c>
      <c r="R10" s="9">
        <f>'Molec Data'!BK12-'Molec Data'!C12</f>
        <v>13.900000000000006</v>
      </c>
      <c r="S10" s="17">
        <f>'Molec Data'!BL12-'Molec Data'!D12</f>
        <v>-16.86</v>
      </c>
      <c r="T10" s="9">
        <f>'Molec Data'!BM12-'Molec Data'!E12</f>
        <v>13.39</v>
      </c>
      <c r="U10" s="9">
        <f>'Molec Data'!BN12-'Molec Data'!F12</f>
        <v>16.569999999999993</v>
      </c>
      <c r="V10" s="17">
        <f>'Molec Data'!BO12-'Molec Data'!G12</f>
        <v>-15.520000000000003</v>
      </c>
      <c r="W10" s="9">
        <f>'Molec Data'!BP12-'Molec Data'!H12</f>
        <v>13.819999999999993</v>
      </c>
      <c r="X10" s="17">
        <f>'Molec Data'!BQ12-'Molec Data'!I12</f>
        <v>-1.4099999999999966</v>
      </c>
      <c r="Y10" s="17">
        <f>'Molec Data'!BR12-'Molec Data'!J12</f>
        <v>-26.64</v>
      </c>
      <c r="Z10" s="17">
        <f>'Molec Data'!BS12-'Molec Data'!K12</f>
        <v>-26.58</v>
      </c>
      <c r="AA10" s="17">
        <f>'Molec Data'!BT12-'Molec Data'!L12</f>
        <v>-13.14</v>
      </c>
      <c r="AB10" s="17">
        <f>'Molec Data'!BU12-'Molec Data'!M12</f>
        <v>-14.049999999999997</v>
      </c>
      <c r="AC10" s="17">
        <f>'Molec Data'!BV12-'Molec Data'!N12</f>
        <v>-39.506302000000005</v>
      </c>
      <c r="AD10" s="17">
        <f>'Molec Data'!BW12-'Molec Data'!O12</f>
        <v>-6.4799999999999969</v>
      </c>
      <c r="AE10" s="17">
        <f>'Molec Data'!BX12-'Molec Data'!P12</f>
        <v>-20.159999999999997</v>
      </c>
      <c r="AI10" s="4" t="s">
        <v>17</v>
      </c>
      <c r="AJ10" s="19">
        <f>'Molec Data'!AU12-'Molec Data'!Q12</f>
        <v>9.0229999999999961</v>
      </c>
      <c r="AK10" s="18"/>
      <c r="AL10" s="19">
        <f>'Molec Data'!AW12-'Molec Data'!S12</f>
        <v>19.281999999999996</v>
      </c>
      <c r="AM10" s="18"/>
      <c r="AN10" s="18"/>
      <c r="AO10" s="19">
        <f>'Molec Data'!AZ12-'Molec Data'!V12</f>
        <v>25.427999999999997</v>
      </c>
      <c r="AP10" s="18"/>
      <c r="AQ10" s="19">
        <f>'Molec Data'!BB12-'Molec Data'!X12</f>
        <v>28.740000000000009</v>
      </c>
      <c r="AR10" s="19">
        <f>'Molec Data'!BC12-'Molec Data'!Y12</f>
        <v>-11.8125</v>
      </c>
      <c r="AS10" s="19">
        <f>'Molec Data'!BD12-'Molec Data'!Z12</f>
        <v>-11.210999999999999</v>
      </c>
      <c r="AT10" s="19">
        <f>'Molec Data'!BE12-'Molec Data'!AA12</f>
        <v>12.274000000000001</v>
      </c>
      <c r="AU10" s="19">
        <f>'Molec Data'!BF12-'Molec Data'!AB12</f>
        <v>14.442999999999998</v>
      </c>
      <c r="AV10" s="19">
        <f>'Molec Data'!BG12-'Molec Data'!AC12</f>
        <v>-14.048299999999998</v>
      </c>
      <c r="AW10" s="19">
        <f>'Molec Data'!BH12-'Molec Data'!AD12</f>
        <v>22.344999999999999</v>
      </c>
      <c r="AX10" s="19">
        <f>'Molec Data'!BI12-'Molec Data'!AE12</f>
        <v>13.164000000000001</v>
      </c>
      <c r="AY10" s="19">
        <f>'Molec Data'!BY12-'Molec Data'!Q12</f>
        <v>-9.6899999999999977</v>
      </c>
      <c r="AZ10" s="18"/>
      <c r="BA10" s="19">
        <f>'Molec Data'!CA12-'Molec Data'!S12</f>
        <v>1.220000000000006</v>
      </c>
      <c r="BB10" s="18"/>
      <c r="BC10" s="18"/>
      <c r="BD10" s="19">
        <f>'Molec Data'!CD12-'Molec Data'!V12</f>
        <v>9.4300000000000068</v>
      </c>
      <c r="BE10" s="18"/>
      <c r="BF10" s="19">
        <f>'Molec Data'!CF12-'Molec Data'!X12</f>
        <v>17.579999999999998</v>
      </c>
      <c r="BG10" s="19">
        <f>'Molec Data'!CG12-'Molec Data'!Y12</f>
        <v>-12.769999999999996</v>
      </c>
      <c r="BH10" s="19">
        <f>'Molec Data'!CH12-'Molec Data'!Z12</f>
        <v>-11.159999999999997</v>
      </c>
      <c r="BI10" s="19">
        <f>'Molec Data'!CI12-'Molec Data'!AA12</f>
        <v>5.0900000000000034</v>
      </c>
      <c r="BJ10" s="19">
        <f>'Molec Data'!CJ12-'Molec Data'!AB12</f>
        <v>4</v>
      </c>
      <c r="BK10" s="19">
        <f>'Molec Data'!CK12-'Molec Data'!AC12</f>
        <v>-6.5683429999999987</v>
      </c>
      <c r="BL10" s="19">
        <f>'Molec Data'!CL12-'Molec Data'!AD12</f>
        <v>20.450000000000003</v>
      </c>
      <c r="BM10" s="19">
        <f>'Molec Data'!CM12-'Molec Data'!AE12</f>
        <v>-2.3599999999999994</v>
      </c>
    </row>
    <row r="11" spans="1:65" ht="14.45" x14ac:dyDescent="0.25">
      <c r="A11" s="4" t="s">
        <v>18</v>
      </c>
      <c r="B11" s="17">
        <f>'Molec Data'!AF13-'Molec Data'!B13</f>
        <v>-57.219000000000001</v>
      </c>
      <c r="C11" s="17">
        <f>'Molec Data'!AG13-'Molec Data'!C13</f>
        <v>-5.7000000000000028</v>
      </c>
      <c r="D11" s="17">
        <f>'Molec Data'!AH13-'Molec Data'!D13</f>
        <v>-58.006</v>
      </c>
      <c r="E11" s="17">
        <f>'Molec Data'!AI13-'Molec Data'!E13</f>
        <v>-5.7000000000000028</v>
      </c>
      <c r="F11" s="17">
        <f>'Molec Data'!AJ13-'Molec Data'!F13</f>
        <v>-5.7000000000000028</v>
      </c>
      <c r="G11" s="17">
        <f>'Molec Data'!AK13-'Molec Data'!G13</f>
        <v>-62.329000000000001</v>
      </c>
      <c r="H11" s="17">
        <f>'Molec Data'!AL13-'Molec Data'!H13</f>
        <v>-5.7000000000000028</v>
      </c>
      <c r="I11" s="17">
        <f>'Molec Data'!AM13-'Molec Data'!I13</f>
        <v>-59.311</v>
      </c>
      <c r="J11" s="17">
        <f>'Molec Data'!AN13-'Molec Data'!J13</f>
        <v>-57.135999999999996</v>
      </c>
      <c r="K11" s="17">
        <f>'Molec Data'!AO13-'Molec Data'!K13</f>
        <v>-58.679000000000002</v>
      </c>
      <c r="L11" s="17">
        <f>'Molec Data'!AP13-'Molec Data'!L13</f>
        <v>-53.219000000000001</v>
      </c>
      <c r="M11" s="17">
        <f>'Molec Data'!AQ13-'Molec Data'!M13</f>
        <v>-55.097000000000001</v>
      </c>
      <c r="N11" s="17">
        <f>'Molec Data'!AR13-'Molec Data'!N13</f>
        <v>-59.9482</v>
      </c>
      <c r="O11" s="17">
        <f>'Molec Data'!AS13-'Molec Data'!O13</f>
        <v>-54.859000000000002</v>
      </c>
      <c r="P11" s="17">
        <f>'Molec Data'!AT13-'Molec Data'!P13</f>
        <v>-57.835000000000001</v>
      </c>
      <c r="Q11" s="17">
        <f>'Molec Data'!BJ13-'Molec Data'!B13</f>
        <v>-49.17</v>
      </c>
      <c r="R11" s="17">
        <f>'Molec Data'!BK13-'Molec Data'!C13</f>
        <v>-5.7000000000000028</v>
      </c>
      <c r="S11" s="17">
        <f>'Molec Data'!BL13-'Molec Data'!D13</f>
        <v>-44.83</v>
      </c>
      <c r="T11" s="17">
        <f>'Molec Data'!BM13-'Molec Data'!E13</f>
        <v>-5.7000000000000028</v>
      </c>
      <c r="U11" s="17">
        <f>'Molec Data'!BN13-'Molec Data'!F13</f>
        <v>-5.7000000000000028</v>
      </c>
      <c r="V11" s="17">
        <f>'Molec Data'!BO13-'Molec Data'!G13</f>
        <v>-43.5</v>
      </c>
      <c r="W11" s="17">
        <f>'Molec Data'!BP13-'Molec Data'!H13</f>
        <v>-5.7000000000000028</v>
      </c>
      <c r="X11" s="17">
        <f>'Molec Data'!BQ13-'Molec Data'!I13</f>
        <v>-37.519999999999996</v>
      </c>
      <c r="Y11" s="17">
        <f>'Molec Data'!BR13-'Molec Data'!J13</f>
        <v>-49.55</v>
      </c>
      <c r="Z11" s="17">
        <f>'Molec Data'!BS13-'Molec Data'!K13</f>
        <v>-49.2</v>
      </c>
      <c r="AA11" s="17">
        <f>'Molec Data'!BT13-'Molec Data'!L13</f>
        <v>-44.55</v>
      </c>
      <c r="AB11" s="17">
        <f>'Molec Data'!BU13-'Molec Data'!M13</f>
        <v>-44.72</v>
      </c>
      <c r="AC11" s="17">
        <f>'Molec Data'!BV13-'Molec Data'!N13</f>
        <v>-59.757773</v>
      </c>
      <c r="AD11" s="17">
        <f>'Molec Data'!BW13-'Molec Data'!O13</f>
        <v>-40.1</v>
      </c>
      <c r="AE11" s="17">
        <f>'Molec Data'!BX13-'Molec Data'!P13</f>
        <v>-46.31</v>
      </c>
      <c r="AI11" s="4" t="s">
        <v>18</v>
      </c>
      <c r="AJ11" s="19">
        <f>'Molec Data'!AU13-'Molec Data'!Q13</f>
        <v>-24.920999999999999</v>
      </c>
      <c r="AK11" s="19">
        <f>'Molec Data'!AV13-'Molec Data'!R13</f>
        <v>11.722000000000008</v>
      </c>
      <c r="AL11" s="19">
        <f>'Molec Data'!AW13-'Molec Data'!S13</f>
        <v>-18.218999999999994</v>
      </c>
      <c r="AM11" s="19">
        <f>'Molec Data'!AX13-'Molec Data'!T13</f>
        <v>11.528999999999996</v>
      </c>
      <c r="AN11" s="19">
        <f>'Molec Data'!AY13-'Molec Data'!U13</f>
        <v>15.010000000000005</v>
      </c>
      <c r="AO11" s="19">
        <f>'Molec Data'!AZ13-'Molec Data'!V13</f>
        <v>-13.076999999999998</v>
      </c>
      <c r="AP11" s="19">
        <f>'Molec Data'!BA13-'Molec Data'!W13</f>
        <v>11.075000000000003</v>
      </c>
      <c r="AQ11" s="19">
        <f>'Molec Data'!BB13-'Molec Data'!X13</f>
        <v>-12.052</v>
      </c>
      <c r="AR11" s="19">
        <f>'Molec Data'!BC13-'Molec Data'!Y13</f>
        <v>-34.455199999999998</v>
      </c>
      <c r="AS11" s="19">
        <f>'Molec Data'!BD13-'Molec Data'!Z13</f>
        <v>-34.367999999999995</v>
      </c>
      <c r="AT11" s="19">
        <f>'Molec Data'!BE13-'Molec Data'!AA13</f>
        <v>-21.449999999999996</v>
      </c>
      <c r="AU11" s="19">
        <f>'Molec Data'!BF13-'Molec Data'!AB13</f>
        <v>-20.660999999999994</v>
      </c>
      <c r="AV11" s="19">
        <f>'Molec Data'!BG13-'Molec Data'!AC13</f>
        <v>-36.369599999999998</v>
      </c>
      <c r="AW11" s="19">
        <f>'Molec Data'!BH13-'Molec Data'!AD13</f>
        <v>-16.653999999999996</v>
      </c>
      <c r="AX11" s="19">
        <f>'Molec Data'!BI13-'Molec Data'!AE13</f>
        <v>-23.281999999999996</v>
      </c>
      <c r="AY11" s="19">
        <f>'Molec Data'!BY13-'Molec Data'!Q13</f>
        <v>-35.489999999999995</v>
      </c>
      <c r="AZ11" s="19">
        <f>'Molec Data'!BZ13-'Molec Data'!R13</f>
        <v>0</v>
      </c>
      <c r="BA11" s="19">
        <f>'Molec Data'!CA13-'Molec Data'!S13</f>
        <v>-29.589999999999996</v>
      </c>
      <c r="BB11" s="19">
        <f>'Molec Data'!CB13-'Molec Data'!T13</f>
        <v>0</v>
      </c>
      <c r="BC11" s="19">
        <f>'Molec Data'!CC13-'Molec Data'!U13</f>
        <v>0</v>
      </c>
      <c r="BD11" s="19">
        <f>'Molec Data'!CD13-'Molec Data'!V13</f>
        <v>-23.75</v>
      </c>
      <c r="BE11" s="19">
        <f>'Molec Data'!CE13-'Molec Data'!W13</f>
        <v>0</v>
      </c>
      <c r="BF11" s="19">
        <f>'Molec Data'!CF13-'Molec Data'!X13</f>
        <v>-18.979999999999997</v>
      </c>
      <c r="BG11" s="19">
        <f>'Molec Data'!CG13-'Molec Data'!Y13</f>
        <v>-36.879999999999995</v>
      </c>
      <c r="BH11" s="19">
        <f>'Molec Data'!CH13-'Molec Data'!Z13</f>
        <v>-36.299999999999997</v>
      </c>
      <c r="BI11" s="19">
        <f>'Molec Data'!CI13-'Molec Data'!AA13</f>
        <v>-29.72</v>
      </c>
      <c r="BJ11" s="19">
        <f>'Molec Data'!CJ13-'Molec Data'!AB13</f>
        <v>-30.139999999999997</v>
      </c>
      <c r="BK11" s="19">
        <f>'Molec Data'!CK13-'Molec Data'!AC13</f>
        <v>-33.643586999999997</v>
      </c>
      <c r="BL11" s="19">
        <f>'Molec Data'!CL13-'Molec Data'!AD13</f>
        <v>-17.299999999999997</v>
      </c>
      <c r="BM11" s="19">
        <f>'Molec Data'!CM13-'Molec Data'!AE13</f>
        <v>-31.72</v>
      </c>
    </row>
    <row r="12" spans="1:65" ht="14.45" x14ac:dyDescent="0.25">
      <c r="A12" s="4" t="s">
        <v>19</v>
      </c>
      <c r="B12" s="17">
        <f>'Molec Data'!AF14-'Molec Data'!B14</f>
        <v>-42.360000000000007</v>
      </c>
      <c r="C12" s="9">
        <f>'Molec Data'!AG14-'Molec Data'!C14</f>
        <v>8.3819999999999908</v>
      </c>
      <c r="D12" s="17">
        <f>'Molec Data'!AH14-'Molec Data'!D14</f>
        <v>-31.279000000000003</v>
      </c>
      <c r="E12" s="9">
        <f>'Molec Data'!AI14-'Molec Data'!E14</f>
        <v>7.637999999999991</v>
      </c>
      <c r="F12" s="9">
        <f>'Molec Data'!AJ14-'Molec Data'!F14</f>
        <v>10.74799999999999</v>
      </c>
      <c r="G12" s="17">
        <f>'Molec Data'!AK14-'Molec Data'!G14</f>
        <v>-24.223000000000006</v>
      </c>
      <c r="H12" s="9">
        <f>'Molec Data'!AL14-'Molec Data'!H14</f>
        <v>11.314999999999998</v>
      </c>
      <c r="I12" s="17">
        <f>'Molec Data'!AM14-'Molec Data'!I14</f>
        <v>-18.073000000000008</v>
      </c>
      <c r="J12" s="17">
        <f>'Molec Data'!AN14-'Molec Data'!J14</f>
        <v>-43.10090000000001</v>
      </c>
      <c r="K12" s="17">
        <f>'Molec Data'!AO14-'Molec Data'!K14</f>
        <v>-43.305000000000007</v>
      </c>
      <c r="L12" s="17">
        <f>'Molec Data'!AP14-'Molec Data'!L14</f>
        <v>-33.695000000000007</v>
      </c>
      <c r="M12" s="17">
        <f>'Molec Data'!AQ14-'Molec Data'!M14</f>
        <v>-33.39200000000001</v>
      </c>
      <c r="N12" s="17">
        <f>'Molec Data'!AR14-'Molec Data'!N14</f>
        <v>-48.109700000000004</v>
      </c>
      <c r="O12" s="17">
        <f>'Molec Data'!AS14-'Molec Data'!O14</f>
        <v>-29.818000000000005</v>
      </c>
      <c r="P12" s="17">
        <f>'Molec Data'!AT14-'Molec Data'!P14</f>
        <v>-38.262</v>
      </c>
      <c r="Q12" s="17">
        <f>'Molec Data'!BJ14-'Molec Data'!B14</f>
        <v>-40.100000000000009</v>
      </c>
      <c r="R12" s="9">
        <f>'Molec Data'!BK14-'Molec Data'!C14</f>
        <v>8.7099999999999937</v>
      </c>
      <c r="S12" s="17">
        <f>'Molec Data'!BL14-'Molec Data'!D14</f>
        <v>-33.320000000000007</v>
      </c>
      <c r="T12" s="9">
        <f>'Molec Data'!BM14-'Molec Data'!E14</f>
        <v>8.3699999999999903</v>
      </c>
      <c r="U12" s="9">
        <f>'Molec Data'!BN14-'Molec Data'!F14</f>
        <v>10.909999999999997</v>
      </c>
      <c r="V12" s="17">
        <f>'Molec Data'!BO14-'Molec Data'!G14</f>
        <v>-32.180000000000007</v>
      </c>
      <c r="W12" s="9">
        <f>'Molec Data'!BP14-'Molec Data'!H14</f>
        <v>9.9899999999999949</v>
      </c>
      <c r="X12" s="17">
        <f>'Molec Data'!BQ14-'Molec Data'!I14</f>
        <v>-22.070000000000007</v>
      </c>
      <c r="Y12" s="17">
        <f>'Molec Data'!BR14-'Molec Data'!J14</f>
        <v>-40.180000000000007</v>
      </c>
      <c r="Z12" s="17">
        <f>'Molec Data'!BS14-'Molec Data'!K14</f>
        <v>-39.990000000000009</v>
      </c>
      <c r="AA12" s="17">
        <f>'Molec Data'!BT14-'Molec Data'!L14</f>
        <v>-32.200000000000003</v>
      </c>
      <c r="AB12" s="17">
        <f>'Molec Data'!BU14-'Molec Data'!M14</f>
        <v>-32.630000000000003</v>
      </c>
      <c r="AC12" s="17">
        <f>'Molec Data'!BV14-'Molec Data'!N14</f>
        <v>-43.137991000000007</v>
      </c>
      <c r="AD12" s="17">
        <f>'Molec Data'!BW14-'Molec Data'!O14</f>
        <v>-26.190000000000005</v>
      </c>
      <c r="AE12" s="17">
        <f>'Molec Data'!BX14-'Molec Data'!P14</f>
        <v>-35.720000000000006</v>
      </c>
      <c r="AI12" s="4" t="s">
        <v>19</v>
      </c>
      <c r="AJ12" s="19">
        <f>'Molec Data'!AU14-'Molec Data'!Q14</f>
        <v>-6.402000000000001</v>
      </c>
      <c r="AK12" s="18"/>
      <c r="AL12" s="19">
        <f>'Molec Data'!AW14-'Molec Data'!S14</f>
        <v>10.012000000000008</v>
      </c>
      <c r="AM12" s="18"/>
      <c r="AN12" s="18"/>
      <c r="AO12" s="19">
        <f>'Molec Data'!AZ14-'Molec Data'!V14</f>
        <v>22.348999999999997</v>
      </c>
      <c r="AP12" s="18"/>
      <c r="AQ12" s="19">
        <f>'Molec Data'!BB14-'Molec Data'!X14</f>
        <v>24.381999999999998</v>
      </c>
      <c r="AR12" s="19">
        <f>'Molec Data'!BC14-'Molec Data'!Y14</f>
        <v>-22.5764</v>
      </c>
      <c r="AS12" s="19">
        <f>'Molec Data'!BD14-'Molec Data'!Z14</f>
        <v>-22.868000000000002</v>
      </c>
      <c r="AT12" s="19">
        <f>'Molec Data'!BE14-'Molec Data'!AA14</f>
        <v>-1.125</v>
      </c>
      <c r="AU12" s="19">
        <f>'Molec Data'!BF14-'Molec Data'!AB14</f>
        <v>1.0249999999999986</v>
      </c>
      <c r="AV12" s="19">
        <f>'Molec Data'!BG14-'Molec Data'!AC14</f>
        <v>-25.642099999999999</v>
      </c>
      <c r="AW12" s="19">
        <f>'Molec Data'!BH14-'Molec Data'!AD14</f>
        <v>7.4010000000000034</v>
      </c>
      <c r="AX12" s="19">
        <f>'Molec Data'!BI14-'Molec Data'!AE14</f>
        <v>-1.3539999999999992</v>
      </c>
      <c r="AY12" s="19">
        <f>'Molec Data'!BY14-'Molec Data'!Q14</f>
        <v>-29.659999999999997</v>
      </c>
      <c r="AZ12" s="18"/>
      <c r="BA12" s="19">
        <f>'Molec Data'!CA14-'Molec Data'!S14</f>
        <v>-21.85</v>
      </c>
      <c r="BB12" s="18"/>
      <c r="BC12" s="18"/>
      <c r="BD12" s="19">
        <f>'Molec Data'!CD14-'Molec Data'!V14</f>
        <v>-14.420000000000002</v>
      </c>
      <c r="BE12" s="18"/>
      <c r="BF12" s="19">
        <f>'Molec Data'!CF14-'Molec Data'!X14</f>
        <v>-7.7800000000000011</v>
      </c>
      <c r="BG12" s="19">
        <f>'Molec Data'!CG14-'Molec Data'!Y14</f>
        <v>-31.71</v>
      </c>
      <c r="BH12" s="19">
        <f>'Molec Data'!CH14-'Molec Data'!Z14</f>
        <v>-30.740000000000002</v>
      </c>
      <c r="BI12" s="19">
        <f>'Molec Data'!CI14-'Molec Data'!AA14</f>
        <v>-20.729999999999997</v>
      </c>
      <c r="BJ12" s="19">
        <f>'Molec Data'!CJ14-'Molec Data'!AB14</f>
        <v>-21.409999999999997</v>
      </c>
      <c r="BK12" s="19">
        <f>'Molec Data'!CK14-'Molec Data'!AC14</f>
        <v>-16.359946999999998</v>
      </c>
      <c r="BL12" s="19">
        <f>'Molec Data'!CL14-'Molec Data'!AD14</f>
        <v>-6.9699999999999989</v>
      </c>
      <c r="BM12" s="19">
        <f>'Molec Data'!CM14-'Molec Data'!AE14</f>
        <v>-24.619999999999997</v>
      </c>
    </row>
    <row r="13" spans="1:65" ht="14.45" x14ac:dyDescent="0.25">
      <c r="A13" s="4" t="s">
        <v>20</v>
      </c>
      <c r="B13" s="17">
        <f>'Molec Data'!AF15-'Molec Data'!B15</f>
        <v>-51.351000000000006</v>
      </c>
      <c r="C13" s="17">
        <f>'Molec Data'!AG15-'Molec Data'!C15</f>
        <v>-0.4620000000000033</v>
      </c>
      <c r="D13" s="17">
        <f>'Molec Data'!AH15-'Molec Data'!D15</f>
        <v>-42.603000000000009</v>
      </c>
      <c r="E13" s="17">
        <f>'Molec Data'!AI15-'Molec Data'!E15</f>
        <v>-0.49600000000000932</v>
      </c>
      <c r="F13" s="9">
        <f>'Molec Data'!AJ15-'Molec Data'!F15</f>
        <v>2.1049999999999898</v>
      </c>
      <c r="G13" s="17">
        <f>'Molec Data'!AK15-'Molec Data'!G15</f>
        <v>-35.513000000000005</v>
      </c>
      <c r="H13" s="9">
        <f>'Molec Data'!AL15-'Molec Data'!H15</f>
        <v>1.9889999999999901</v>
      </c>
      <c r="I13" s="17">
        <f>'Molec Data'!AM15-'Molec Data'!I15</f>
        <v>-33.238000000000007</v>
      </c>
      <c r="J13" s="17">
        <f>'Molec Data'!AN15-'Molec Data'!J15</f>
        <v>-52.111400000000003</v>
      </c>
      <c r="K13" s="17">
        <f>'Molec Data'!AO15-'Molec Data'!K15</f>
        <v>-52.257000000000005</v>
      </c>
      <c r="L13" s="17">
        <f>'Molec Data'!AP15-'Molec Data'!L15</f>
        <v>-45.930000000000007</v>
      </c>
      <c r="M13" s="17">
        <f>'Molec Data'!AQ15-'Molec Data'!M15</f>
        <v>-45.577000000000005</v>
      </c>
      <c r="N13" s="17">
        <f>'Molec Data'!AR15-'Molec Data'!N15</f>
        <v>-54.854800000000004</v>
      </c>
      <c r="O13" s="17">
        <f>'Molec Data'!AS15-'Molec Data'!O15</f>
        <v>-44.805000000000007</v>
      </c>
      <c r="P13" s="17">
        <f>'Molec Data'!AT15-'Molec Data'!P15</f>
        <v>-47.830000000000005</v>
      </c>
      <c r="Q13" s="17">
        <f>'Molec Data'!BJ15-'Molec Data'!B15</f>
        <v>-50.34</v>
      </c>
      <c r="R13" s="17">
        <f>'Molec Data'!BK15-'Molec Data'!C15</f>
        <v>-0.5</v>
      </c>
      <c r="S13" s="17">
        <f>'Molec Data'!BL15-'Molec Data'!D15</f>
        <v>-46.150000000000006</v>
      </c>
      <c r="T13" s="17">
        <f>'Molec Data'!BM15-'Molec Data'!E15</f>
        <v>-0.5</v>
      </c>
      <c r="U13" s="9">
        <f>'Molec Data'!BN15-'Molec Data'!F15</f>
        <v>0.48999999999999488</v>
      </c>
      <c r="V13" s="17">
        <f>'Molec Data'!BO15-'Molec Data'!G15</f>
        <v>-46.120000000000005</v>
      </c>
      <c r="W13" s="9">
        <f>'Molec Data'!BP15-'Molec Data'!H15</f>
        <v>0.42999999999999261</v>
      </c>
      <c r="X13" s="17">
        <f>'Molec Data'!BQ15-'Molec Data'!I15</f>
        <v>-39.070000000000007</v>
      </c>
      <c r="Y13" s="17">
        <f>'Molec Data'!BR15-'Molec Data'!J15</f>
        <v>-50.570000000000007</v>
      </c>
      <c r="Z13" s="17">
        <f>'Molec Data'!BS15-'Molec Data'!K15</f>
        <v>-50.230000000000004</v>
      </c>
      <c r="AA13" s="17">
        <f>'Molec Data'!BT15-'Molec Data'!L15</f>
        <v>-46.100000000000009</v>
      </c>
      <c r="AB13" s="17">
        <f>'Molec Data'!BU15-'Molec Data'!M15</f>
        <v>-46.250000000000007</v>
      </c>
      <c r="AC13" s="17">
        <f>'Molec Data'!BV15-'Molec Data'!N15</f>
        <v>-52.040779000000008</v>
      </c>
      <c r="AD13" s="17">
        <f>'Molec Data'!BW15-'Molec Data'!O15</f>
        <v>-42.750000000000007</v>
      </c>
      <c r="AE13" s="17">
        <f>'Molec Data'!BX15-'Molec Data'!P15</f>
        <v>-47.77000000000001</v>
      </c>
      <c r="AI13" s="4" t="s">
        <v>20</v>
      </c>
      <c r="AJ13" s="19">
        <f>'Molec Data'!AU15-'Molec Data'!Q15</f>
        <v>-26.83</v>
      </c>
      <c r="AK13" s="19">
        <f>'Molec Data'!AV15-'Molec Data'!R15</f>
        <v>17.351000000000006</v>
      </c>
      <c r="AL13" s="19">
        <f>'Molec Data'!AW15-'Molec Data'!S15</f>
        <v>-11.719000000000001</v>
      </c>
      <c r="AM13" s="19">
        <f>'Molec Data'!AX15-'Molec Data'!T15</f>
        <v>16.417999999999999</v>
      </c>
      <c r="AN13" s="18"/>
      <c r="AO13" s="19">
        <f>'Molec Data'!AZ15-'Molec Data'!V15</f>
        <v>0.75000000000000711</v>
      </c>
      <c r="AP13" s="18"/>
      <c r="AQ13" s="19">
        <f>'Molec Data'!BB15-'Molec Data'!X15</f>
        <v>9.1969999999999956</v>
      </c>
      <c r="AR13" s="19">
        <f>'Molec Data'!BC15-'Molec Data'!Y15</f>
        <v>-36.581800000000001</v>
      </c>
      <c r="AS13" s="19">
        <f>'Molec Data'!BD15-'Molec Data'!Z15</f>
        <v>-36.203000000000003</v>
      </c>
      <c r="AT13" s="19">
        <f>'Molec Data'!BE15-'Molec Data'!AA15</f>
        <v>-21.641999999999996</v>
      </c>
      <c r="AU13" s="19">
        <f>'Molec Data'!BF15-'Molec Data'!AB15</f>
        <v>-21.4</v>
      </c>
      <c r="AV13" s="19">
        <f>'Molec Data'!BG15-'Molec Data'!AC15</f>
        <v>-38.596299999999999</v>
      </c>
      <c r="AW13" s="19">
        <f>'Molec Data'!BH15-'Molec Data'!AD15</f>
        <v>-17.225999999999999</v>
      </c>
      <c r="AX13" s="19">
        <f>'Molec Data'!BI15-'Molec Data'!AE15</f>
        <v>-19.982999999999997</v>
      </c>
      <c r="AY13" s="19">
        <f>'Molec Data'!BY15-'Molec Data'!Q15</f>
        <v>-43.14</v>
      </c>
      <c r="AZ13" s="19">
        <f>'Molec Data'!BZ15-'Molec Data'!R15</f>
        <v>1.0399999999999991</v>
      </c>
      <c r="BA13" s="19">
        <f>'Molec Data'!CA15-'Molec Data'!S15</f>
        <v>-38.129999999999995</v>
      </c>
      <c r="BB13" s="19">
        <f>'Molec Data'!CB15-'Molec Data'!T15</f>
        <v>0.80000000000000426</v>
      </c>
      <c r="BC13" s="18"/>
      <c r="BD13" s="19">
        <f>'Molec Data'!CD15-'Molec Data'!V15</f>
        <v>-33.379999999999995</v>
      </c>
      <c r="BE13" s="18"/>
      <c r="BF13" s="19">
        <f>'Molec Data'!CF15-'Molec Data'!X15</f>
        <v>-28.47</v>
      </c>
      <c r="BG13" s="19">
        <f>'Molec Data'!CG15-'Molec Data'!Y15</f>
        <v>-44.459999999999994</v>
      </c>
      <c r="BH13" s="19">
        <f>'Molec Data'!CH15-'Molec Data'!Z15</f>
        <v>-43.76</v>
      </c>
      <c r="BI13" s="19">
        <f>'Molec Data'!CI15-'Molec Data'!AA15</f>
        <v>-38.200000000000003</v>
      </c>
      <c r="BJ13" s="19">
        <f>'Molec Data'!CJ15-'Molec Data'!AB15</f>
        <v>-38.619999999999997</v>
      </c>
      <c r="BK13" s="19">
        <f>'Molec Data'!CK15-'Molec Data'!AC15</f>
        <v>-22.937415000000001</v>
      </c>
      <c r="BL13" s="19">
        <f>'Molec Data'!CL15-'Molec Data'!AD15</f>
        <v>-29.549999999999997</v>
      </c>
      <c r="BM13" s="19">
        <f>'Molec Data'!CM15-'Molec Data'!AE15</f>
        <v>-40.129999999999995</v>
      </c>
    </row>
    <row r="14" spans="1:65" x14ac:dyDescent="0.25">
      <c r="A14" s="4" t="s">
        <v>21</v>
      </c>
      <c r="B14" s="17">
        <f>'Molec Data'!AF16-'Molec Data'!B16</f>
        <v>-53.734999999999999</v>
      </c>
      <c r="C14" s="17">
        <f>'Molec Data'!AG16-'Molec Data'!C16</f>
        <v>-3.2980000000000018</v>
      </c>
      <c r="D14" s="17">
        <f>'Molec Data'!AH16-'Molec Data'!D16</f>
        <v>-49.32</v>
      </c>
      <c r="E14" s="17">
        <f>'Molec Data'!AI16-'Molec Data'!E16</f>
        <v>-3.2349999999999994</v>
      </c>
      <c r="F14" s="29">
        <f>'Molec Data'!AJ16-'Molec Data'!F16</f>
        <v>2.8009999999999948</v>
      </c>
      <c r="G14" s="17">
        <f>'Molec Data'!AK16-'Molec Data'!G16</f>
        <v>-48.335999999999999</v>
      </c>
      <c r="H14" s="29">
        <f>'Molec Data'!AL16-'Molec Data'!H16</f>
        <v>2.8000000000000043</v>
      </c>
      <c r="I14" s="17">
        <f>'Molec Data'!AM16-'Molec Data'!I16</f>
        <v>-43.614000000000004</v>
      </c>
      <c r="J14" s="17">
        <f>'Molec Data'!AN16-'Molec Data'!J16</f>
        <v>-54.1342</v>
      </c>
      <c r="K14" s="17">
        <f>'Molec Data'!AO16-'Molec Data'!K16</f>
        <v>-54.323</v>
      </c>
      <c r="L14" s="17">
        <f>'Molec Data'!AP16-'Molec Data'!L16</f>
        <v>-51.137</v>
      </c>
      <c r="M14" s="17">
        <f>'Molec Data'!AQ16-'Molec Data'!M16</f>
        <v>-50.873000000000005</v>
      </c>
      <c r="N14" s="17">
        <f>'Molec Data'!AR16-'Molec Data'!N16</f>
        <v>-55.772300000000001</v>
      </c>
      <c r="O14" s="17">
        <f>'Molec Data'!AS16-'Molec Data'!O16</f>
        <v>-50.746000000000002</v>
      </c>
      <c r="P14" s="17">
        <f>'Molec Data'!AT16-'Molec Data'!P16</f>
        <v>-52.231000000000002</v>
      </c>
      <c r="Q14" s="17">
        <f>'Molec Data'!BJ16-'Molec Data'!B16</f>
        <v>-51.3</v>
      </c>
      <c r="R14" s="17">
        <f>'Molec Data'!BK16-'Molec Data'!C16</f>
        <v>-3.9400000000000048</v>
      </c>
      <c r="S14" s="17">
        <f>'Molec Data'!BL16-'Molec Data'!D16</f>
        <v>-48.36</v>
      </c>
      <c r="T14" s="17">
        <f>'Molec Data'!BM16-'Molec Data'!E16</f>
        <v>-3.9400000000000048</v>
      </c>
      <c r="U14" s="29">
        <f>'Molec Data'!BN16-'Molec Data'!F16</f>
        <v>2.8000000000000043</v>
      </c>
      <c r="V14" s="17">
        <f>'Molec Data'!BO16-'Molec Data'!G16</f>
        <v>-48.35</v>
      </c>
      <c r="W14" s="29">
        <f>'Molec Data'!BP16-'Molec Data'!H16</f>
        <v>2.8000000000000043</v>
      </c>
      <c r="X14" s="17">
        <f>'Molec Data'!BQ16-'Molec Data'!I16</f>
        <v>-43</v>
      </c>
      <c r="Y14" s="17">
        <f>'Molec Data'!BR16-'Molec Data'!J16</f>
        <v>-51.7</v>
      </c>
      <c r="Z14" s="17">
        <f>'Molec Data'!BS16-'Molec Data'!K16</f>
        <v>-51.39</v>
      </c>
      <c r="AA14" s="17">
        <f>'Molec Data'!BT16-'Molec Data'!L16</f>
        <v>-48.68</v>
      </c>
      <c r="AB14" s="17">
        <f>'Molec Data'!BU16-'Molec Data'!M16</f>
        <v>-48.870000000000005</v>
      </c>
      <c r="AC14" s="17">
        <f>'Molec Data'!BV16-'Molec Data'!N16</f>
        <v>-53.938413000000004</v>
      </c>
      <c r="AD14" s="17">
        <f>'Molec Data'!BW16-'Molec Data'!O16</f>
        <v>-46.04</v>
      </c>
      <c r="AE14" s="17">
        <f>'Molec Data'!BX16-'Molec Data'!P16</f>
        <v>-49.510000000000005</v>
      </c>
      <c r="AI14" s="4" t="s">
        <v>21</v>
      </c>
      <c r="AJ14" s="19">
        <f>'Molec Data'!AU16-'Molec Data'!Q16</f>
        <v>-29.798999999999996</v>
      </c>
      <c r="AK14" s="19">
        <f>'Molec Data'!AV16-'Molec Data'!R16</f>
        <v>17.186000000000007</v>
      </c>
      <c r="AL14" s="19">
        <f>'Molec Data'!AW16-'Molec Data'!S16</f>
        <v>-18.416999999999994</v>
      </c>
      <c r="AM14" s="19">
        <f>'Molec Data'!AX16-'Molec Data'!T16</f>
        <v>16.938000000000002</v>
      </c>
      <c r="AN14" s="18"/>
      <c r="AO14" s="19">
        <f>'Molec Data'!AZ16-'Molec Data'!V16</f>
        <v>-8.1980000000000004</v>
      </c>
      <c r="AP14" s="18"/>
      <c r="AQ14" s="19">
        <f>'Molec Data'!BB16-'Molec Data'!X16</f>
        <v>3.5000000000003695E-2</v>
      </c>
      <c r="AR14" s="19">
        <f>'Molec Data'!BC16-'Molec Data'!Y16</f>
        <v>-36.357399999999998</v>
      </c>
      <c r="AS14" s="19">
        <f>'Molec Data'!BD16-'Molec Data'!Z16</f>
        <v>-36.463999999999999</v>
      </c>
      <c r="AT14" s="19">
        <f>'Molec Data'!BE16-'Molec Data'!AA16</f>
        <v>-26.616999999999997</v>
      </c>
      <c r="AU14" s="19">
        <f>'Molec Data'!BF16-'Molec Data'!AB16</f>
        <v>-25.661999999999995</v>
      </c>
      <c r="AV14" s="19">
        <f>'Molec Data'!BG16-'Molec Data'!AC16</f>
        <v>-38.132399999999997</v>
      </c>
      <c r="AW14" s="19">
        <f>'Molec Data'!BH16-'Molec Data'!AD16</f>
        <v>-23.519999999999996</v>
      </c>
      <c r="AX14" s="19">
        <f>'Molec Data'!BI16-'Molec Data'!AE16</f>
        <v>-25.516999999999996</v>
      </c>
      <c r="AY14" s="19">
        <f>'Molec Data'!BY16-'Molec Data'!Q16</f>
        <v>-40.419999999999995</v>
      </c>
      <c r="AZ14" s="19">
        <f>'Molec Data'!BZ16-'Molec Data'!R16</f>
        <v>6.5500000000000043</v>
      </c>
      <c r="BA14" s="19">
        <f>'Molec Data'!CA16-'Molec Data'!S16</f>
        <v>-36.61</v>
      </c>
      <c r="BB14" s="19">
        <f>'Molec Data'!CB16-'Molec Data'!T16</f>
        <v>6.480000000000004</v>
      </c>
      <c r="BC14" s="18"/>
      <c r="BD14" s="19">
        <f>'Molec Data'!CD16-'Molec Data'!V16</f>
        <v>-32.589999999999996</v>
      </c>
      <c r="BE14" s="18"/>
      <c r="BF14" s="19">
        <f>'Molec Data'!CF16-'Molec Data'!X16</f>
        <v>-28.859999999999996</v>
      </c>
      <c r="BG14" s="19">
        <f>'Molec Data'!CG16-'Molec Data'!Y16</f>
        <v>-41.319999999999993</v>
      </c>
      <c r="BH14" s="19">
        <f>'Molec Data'!CH16-'Molec Data'!Z16</f>
        <v>-40.869999999999997</v>
      </c>
      <c r="BI14" s="19">
        <f>'Molec Data'!CI16-'Molec Data'!AA16</f>
        <v>-36.949999999999996</v>
      </c>
      <c r="BJ14" s="19">
        <f>'Molec Data'!CJ16-'Molec Data'!AB16</f>
        <v>-37.14</v>
      </c>
      <c r="BK14" s="19">
        <f>'Molec Data'!CK16-'Molec Data'!AC16</f>
        <v>-38.315630999999996</v>
      </c>
      <c r="BL14" s="19">
        <f>'Molec Data'!CL16-'Molec Data'!AD16</f>
        <v>-28.72</v>
      </c>
      <c r="BM14" s="19">
        <f>'Molec Data'!CM16-'Molec Data'!AE16</f>
        <v>-38.119999999999997</v>
      </c>
    </row>
    <row r="15" spans="1:65" ht="14.45" x14ac:dyDescent="0.25">
      <c r="A15" s="4" t="s">
        <v>22</v>
      </c>
      <c r="B15" s="17">
        <f>'Molec Data'!AF17-'Molec Data'!B17</f>
        <v>-58.233000000000004</v>
      </c>
      <c r="C15" s="17">
        <f>'Molec Data'!AG17-'Molec Data'!C17</f>
        <v>-5.8000000000000043</v>
      </c>
      <c r="D15" s="17">
        <f>'Molec Data'!AH17-'Molec Data'!D17</f>
        <v>-57.329000000000001</v>
      </c>
      <c r="E15" s="17">
        <f>'Molec Data'!AI17-'Molec Data'!E17</f>
        <v>-5.7989999999999995</v>
      </c>
      <c r="F15" s="17">
        <f>'Molec Data'!AJ17-'Molec Data'!F17</f>
        <v>-5.8000000000000043</v>
      </c>
      <c r="G15" s="17">
        <f>'Molec Data'!AK17-'Molec Data'!G17</f>
        <v>-57.713999999999999</v>
      </c>
      <c r="H15" s="17">
        <f>'Molec Data'!AL17-'Molec Data'!H17</f>
        <v>-5.8000000000000043</v>
      </c>
      <c r="I15" s="17">
        <f>'Molec Data'!AM17-'Molec Data'!I17</f>
        <v>-58.341999999999999</v>
      </c>
      <c r="J15" s="17">
        <f>'Molec Data'!AN17-'Molec Data'!J17</f>
        <v>-58.933399999999999</v>
      </c>
      <c r="K15" s="17">
        <f>'Molec Data'!AO17-'Molec Data'!K17</f>
        <v>-58.877000000000002</v>
      </c>
      <c r="L15" s="17">
        <f>'Molec Data'!AP17-'Molec Data'!L17</f>
        <v>-57.639000000000003</v>
      </c>
      <c r="M15" s="17">
        <f>'Molec Data'!AQ17-'Molec Data'!M17</f>
        <v>-57.792999999999999</v>
      </c>
      <c r="N15" s="17">
        <f>'Molec Data'!AR17-'Molec Data'!N17</f>
        <v>-59.516400000000004</v>
      </c>
      <c r="O15" s="17">
        <f>'Molec Data'!AS17-'Molec Data'!O17</f>
        <v>-57.391000000000005</v>
      </c>
      <c r="P15" s="17">
        <f>'Molec Data'!AT17-'Molec Data'!P17</f>
        <v>-58.511000000000003</v>
      </c>
      <c r="Q15" s="17">
        <f>'Molec Data'!BJ17-'Molec Data'!B17</f>
        <v>-56.480000000000004</v>
      </c>
      <c r="R15" s="17">
        <f>'Molec Data'!BK17-'Molec Data'!C17</f>
        <v>-5.8000000000000043</v>
      </c>
      <c r="S15" s="17">
        <f>'Molec Data'!BL17-'Molec Data'!D17</f>
        <v>-55.03</v>
      </c>
      <c r="T15" s="17">
        <f>'Molec Data'!BM17-'Molec Data'!E17</f>
        <v>-5.8000000000000043</v>
      </c>
      <c r="U15" s="17">
        <f>'Molec Data'!BN17-'Molec Data'!F17</f>
        <v>-5.8000000000000043</v>
      </c>
      <c r="V15" s="17">
        <f>'Molec Data'!BO17-'Molec Data'!G17</f>
        <v>-54.74</v>
      </c>
      <c r="W15" s="17">
        <f>'Molec Data'!BP17-'Molec Data'!H17</f>
        <v>-5.8000000000000043</v>
      </c>
      <c r="X15" s="17">
        <f>'Molec Data'!BQ17-'Molec Data'!I17</f>
        <v>-52.35</v>
      </c>
      <c r="Y15" s="17">
        <f>'Molec Data'!BR17-'Molec Data'!J17</f>
        <v>-56.63</v>
      </c>
      <c r="Z15" s="17">
        <f>'Molec Data'!BS17-'Molec Data'!K17</f>
        <v>-56.5</v>
      </c>
      <c r="AA15" s="17">
        <f>'Molec Data'!BT17-'Molec Data'!L17</f>
        <v>-55.2</v>
      </c>
      <c r="AB15" s="17">
        <f>'Molec Data'!BU17-'Molec Data'!M17</f>
        <v>-55.260000000000005</v>
      </c>
      <c r="AC15" s="17">
        <f>'Molec Data'!BV17-'Molec Data'!N17</f>
        <v>-57.770732000000002</v>
      </c>
      <c r="AD15" s="17">
        <f>'Molec Data'!BW17-'Molec Data'!O17</f>
        <v>-53.44</v>
      </c>
      <c r="AE15" s="17">
        <f>'Molec Data'!BX17-'Molec Data'!P17</f>
        <v>-55.620000000000005</v>
      </c>
      <c r="AI15" s="4" t="s">
        <v>22</v>
      </c>
      <c r="AJ15" s="19">
        <f>'Molec Data'!AU17-'Molec Data'!Q17</f>
        <v>-40.214999999999996</v>
      </c>
      <c r="AK15" s="19">
        <f>'Molec Data'!AV17-'Molec Data'!R17</f>
        <v>8.044000000000004</v>
      </c>
      <c r="AL15" s="19">
        <f>'Molec Data'!AW17-'Molec Data'!S17</f>
        <v>-32.894999999999996</v>
      </c>
      <c r="AM15" s="19">
        <f>'Molec Data'!AX17-'Molec Data'!T17</f>
        <v>7.6820000000000022</v>
      </c>
      <c r="AN15" s="19">
        <f>'Molec Data'!AY17-'Molec Data'!U17</f>
        <v>11.50800000000001</v>
      </c>
      <c r="AO15" s="19">
        <f>'Molec Data'!AZ17-'Molec Data'!V17</f>
        <v>-25.431999999999999</v>
      </c>
      <c r="AP15" s="19">
        <f>'Molec Data'!BA17-'Molec Data'!W17</f>
        <v>9.8860000000000099</v>
      </c>
      <c r="AQ15" s="19">
        <f>'Molec Data'!BB17-'Molec Data'!X17</f>
        <v>-22.248999999999995</v>
      </c>
      <c r="AR15" s="19">
        <f>'Molec Data'!BC17-'Molec Data'!Y17</f>
        <v>-43.751599999999996</v>
      </c>
      <c r="AS15" s="19">
        <f>'Molec Data'!BD17-'Molec Data'!Z17</f>
        <v>-44.052</v>
      </c>
      <c r="AT15" s="19">
        <f>'Molec Data'!BE17-'Molec Data'!AA17</f>
        <v>-37.951999999999998</v>
      </c>
      <c r="AU15" s="19">
        <f>'Molec Data'!BF17-'Molec Data'!AB17</f>
        <v>-37.807000000000002</v>
      </c>
      <c r="AV15" s="19">
        <f>'Molec Data'!BG17-'Molec Data'!AC17</f>
        <v>-45.462599999999995</v>
      </c>
      <c r="AW15" s="19">
        <f>'Molec Data'!BH17-'Molec Data'!AD17</f>
        <v>-36.278999999999996</v>
      </c>
      <c r="AX15" s="19">
        <f>'Molec Data'!BI17-'Molec Data'!AE17</f>
        <v>-37.872</v>
      </c>
      <c r="AY15" s="19">
        <f>'Molec Data'!BY17-'Molec Data'!Q17</f>
        <v>-46.339999999999996</v>
      </c>
      <c r="AZ15" s="19">
        <f>'Molec Data'!BZ17-'Molec Data'!R17</f>
        <v>0</v>
      </c>
      <c r="BA15" s="19">
        <f>'Molec Data'!CA17-'Molec Data'!S17</f>
        <v>-43.83</v>
      </c>
      <c r="BB15" s="19">
        <f>'Molec Data'!CB17-'Molec Data'!T17</f>
        <v>0</v>
      </c>
      <c r="BC15" s="19">
        <f>'Molec Data'!CC17-'Molec Data'!U17</f>
        <v>0</v>
      </c>
      <c r="BD15" s="19">
        <f>'Molec Data'!CD17-'Molec Data'!V17</f>
        <v>-41.43</v>
      </c>
      <c r="BE15" s="19">
        <f>'Molec Data'!CE17-'Molec Data'!W17</f>
        <v>0.42000000000000171</v>
      </c>
      <c r="BF15" s="19">
        <f>'Molec Data'!CF17-'Molec Data'!X17</f>
        <v>-38.819999999999993</v>
      </c>
      <c r="BG15" s="19">
        <f>'Molec Data'!CG17-'Molec Data'!Y17</f>
        <v>-46.86</v>
      </c>
      <c r="BH15" s="19">
        <f>'Molec Data'!CH17-'Molec Data'!Z17</f>
        <v>-46.55</v>
      </c>
      <c r="BI15" s="19">
        <f>'Molec Data'!CI17-'Molec Data'!AA17</f>
        <v>-44.199999999999996</v>
      </c>
      <c r="BJ15" s="19">
        <f>'Molec Data'!CJ17-'Molec Data'!AB17</f>
        <v>-44.47</v>
      </c>
      <c r="BK15" s="19">
        <f>'Molec Data'!CK17-'Molec Data'!AC17</f>
        <v>-44.486753999999998</v>
      </c>
      <c r="BL15" s="19">
        <f>'Molec Data'!CL17-'Molec Data'!AD17</f>
        <v>-38.519999999999996</v>
      </c>
      <c r="BM15" s="19">
        <f>'Molec Data'!CM17-'Molec Data'!AE17</f>
        <v>-44.8</v>
      </c>
    </row>
    <row r="16" spans="1:65" x14ac:dyDescent="0.25">
      <c r="A16" s="4" t="s">
        <v>23</v>
      </c>
      <c r="B16" s="17">
        <f>'Molec Data'!AF18-'Molec Data'!B18</f>
        <v>-15.427999999999997</v>
      </c>
      <c r="C16" s="9">
        <f>'Molec Data'!AG18-'Molec Data'!C18</f>
        <v>19.466999999999999</v>
      </c>
      <c r="D16" s="9">
        <f>'Molec Data'!AH18-'Molec Data'!D18</f>
        <v>10.006</v>
      </c>
      <c r="E16" s="9">
        <f>'Molec Data'!AI18-'Molec Data'!E18</f>
        <v>10.613</v>
      </c>
      <c r="F16" s="9">
        <f>'Molec Data'!AJ18-'Molec Data'!F18</f>
        <v>45.21</v>
      </c>
      <c r="G16" s="9">
        <f>'Molec Data'!AK18-'Molec Data'!G18</f>
        <v>43.877000000000002</v>
      </c>
      <c r="H16" s="9">
        <f>'Molec Data'!AL18-'Molec Data'!H18</f>
        <v>11.508000000000003</v>
      </c>
      <c r="I16" s="9">
        <f>'Molec Data'!AM18-'Molec Data'!I18</f>
        <v>53.536999999999999</v>
      </c>
      <c r="J16" s="17">
        <f>'Molec Data'!AN18-'Molec Data'!J18</f>
        <v>-17.223199999999999</v>
      </c>
      <c r="K16" s="17">
        <f>'Molec Data'!AO18-'Molec Data'!K18</f>
        <v>-17.058</v>
      </c>
      <c r="L16" s="17">
        <f>'Molec Data'!AP18-'Molec Data'!L18</f>
        <v>-8.5109999999999992</v>
      </c>
      <c r="M16" s="17">
        <f>'Molec Data'!AQ18-'Molec Data'!M18</f>
        <v>-8.4239999999999995</v>
      </c>
      <c r="N16" s="17">
        <f>'Molec Data'!AR18-'Molec Data'!N18</f>
        <v>-20.620999999999999</v>
      </c>
      <c r="O16" s="17">
        <f>'Molec Data'!AS18-'Molec Data'!O18</f>
        <v>-7.2759999999999998</v>
      </c>
      <c r="P16" s="9">
        <f>'Molec Data'!AT18-'Molec Data'!P18</f>
        <v>19.501000000000005</v>
      </c>
      <c r="Q16" s="17">
        <f>'Molec Data'!BJ18-'Molec Data'!B18</f>
        <v>-16.72</v>
      </c>
      <c r="R16" s="9">
        <f>'Molec Data'!BK18-'Molec Data'!C18</f>
        <v>12.32</v>
      </c>
      <c r="S16" s="9">
        <f>'Molec Data'!BL18-'Molec Data'!D18</f>
        <v>7.230000000000004</v>
      </c>
      <c r="T16" s="17">
        <f>'Molec Data'!BM18-'Molec Data'!E18</f>
        <v>-9.25</v>
      </c>
      <c r="U16" s="9">
        <f>'Molec Data'!BN18-'Molec Data'!F18</f>
        <v>36.74</v>
      </c>
      <c r="V16" s="29">
        <f>'Molec Data'!BO18-'Molec Data'!G18</f>
        <v>36.119999999999997</v>
      </c>
      <c r="W16" s="17">
        <f>'Molec Data'!BP18-'Molec Data'!H18</f>
        <v>-9.1699999999999982</v>
      </c>
      <c r="X16" s="9">
        <f>'Molec Data'!BQ18-'Molec Data'!I18</f>
        <v>36.089999999999996</v>
      </c>
      <c r="Y16" s="17">
        <f>'Molec Data'!BR18-'Molec Data'!J18</f>
        <v>-17.029999999999998</v>
      </c>
      <c r="Z16" s="17">
        <f>'Molec Data'!BS18-'Molec Data'!K18</f>
        <v>-16.869999999999997</v>
      </c>
      <c r="AA16" s="17">
        <f>'Molec Data'!BT18-'Molec Data'!L18</f>
        <v>-12.219999999999999</v>
      </c>
      <c r="AB16" s="17">
        <f>'Molec Data'!BU18-'Molec Data'!M18</f>
        <v>-12.52</v>
      </c>
      <c r="AC16" s="17">
        <f>'Molec Data'!BV18-'Molec Data'!N18</f>
        <v>-18.922519000000001</v>
      </c>
      <c r="AD16" s="17">
        <f>'Molec Data'!BW18-'Molec Data'!O18</f>
        <v>-9.7799999999999976</v>
      </c>
      <c r="AE16" s="29">
        <f>'Molec Data'!BX18-'Molec Data'!P18</f>
        <v>19.5</v>
      </c>
      <c r="AI16" s="4" t="s">
        <v>23</v>
      </c>
      <c r="AJ16" s="19">
        <f>'Molec Data'!AU18-'Molec Data'!Q18</f>
        <v>22.247</v>
      </c>
      <c r="AK16" s="18"/>
      <c r="AL16" s="18"/>
      <c r="AM16" s="18"/>
      <c r="AN16" s="18"/>
      <c r="AO16" s="18"/>
      <c r="AP16" s="18"/>
      <c r="AQ16" s="18"/>
      <c r="AR16" s="19">
        <f>'Molec Data'!BC18-'Molec Data'!Y18</f>
        <v>7.9802999999999997</v>
      </c>
      <c r="AS16" s="19">
        <f>'Molec Data'!BD18-'Molec Data'!Z18</f>
        <v>9.5660000000000025</v>
      </c>
      <c r="AT16" s="19">
        <f>'Molec Data'!BE18-'Molec Data'!AA18</f>
        <v>27.893999999999998</v>
      </c>
      <c r="AU16" s="19">
        <f>'Molec Data'!BF18-'Molec Data'!AB18</f>
        <v>29.886000000000003</v>
      </c>
      <c r="AV16" s="19">
        <f>'Molec Data'!BG18-'Molec Data'!AC18</f>
        <v>4.7858000000000018</v>
      </c>
      <c r="AW16" s="19">
        <f>'Molec Data'!BH18-'Molec Data'!AD18</f>
        <v>32.891000000000005</v>
      </c>
      <c r="AX16" s="18"/>
      <c r="AY16" s="19">
        <f>'Molec Data'!BY18-'Molec Data'!Q18</f>
        <v>-6.0799999999999983</v>
      </c>
      <c r="AZ16" s="18"/>
      <c r="BA16" s="18"/>
      <c r="BB16" s="19">
        <f>'Molec Data'!CB18-'Molec Data'!T18</f>
        <v>7.7800000000000011</v>
      </c>
      <c r="BC16" s="18"/>
      <c r="BD16" s="18"/>
      <c r="BE16" s="19">
        <f>'Molec Data'!CE18-'Molec Data'!W18</f>
        <v>8.259999999999998</v>
      </c>
      <c r="BF16" s="18"/>
      <c r="BG16" s="19">
        <f>'Molec Data'!CG18-'Molec Data'!Y18</f>
        <v>-7.32</v>
      </c>
      <c r="BH16" s="19">
        <f>'Molec Data'!CH18-'Molec Data'!Z18</f>
        <v>-6.9899999999999984</v>
      </c>
      <c r="BI16" s="19">
        <f>'Molec Data'!CI18-'Molec Data'!AA18</f>
        <v>-0.58999999999999986</v>
      </c>
      <c r="BJ16" s="19">
        <f>'Molec Data'!CJ18-'Molec Data'!AB18</f>
        <v>-0.96000000000000085</v>
      </c>
      <c r="BK16" s="19">
        <f>'Molec Data'!CK18-'Molec Data'!AC18</f>
        <v>31.241908000000002</v>
      </c>
      <c r="BL16" s="19">
        <f>'Molec Data'!CL18-'Molec Data'!AD18</f>
        <v>5.7000000000000028</v>
      </c>
      <c r="BM16" s="18"/>
    </row>
    <row r="17" spans="1:65" x14ac:dyDescent="0.25">
      <c r="A17" s="4" t="s">
        <v>24</v>
      </c>
      <c r="B17" s="17">
        <f>'Molec Data'!AF19-'Molec Data'!B19</f>
        <v>-27.785999999999998</v>
      </c>
      <c r="C17" s="17">
        <f>'Molec Data'!AG19-'Molec Data'!C19</f>
        <v>-2.3969999999999985</v>
      </c>
      <c r="D17" s="17">
        <f>'Molec Data'!AH19-'Molec Data'!D19</f>
        <v>-2.3989999999999974</v>
      </c>
      <c r="E17" s="17">
        <f>'Molec Data'!AI19-'Molec Data'!E19</f>
        <v>-21.222999999999999</v>
      </c>
      <c r="F17" s="17">
        <f>'Molec Data'!AJ19-'Molec Data'!F19</f>
        <v>-2.3969999999999985</v>
      </c>
      <c r="G17" s="17">
        <f>'Molec Data'!AK19-'Molec Data'!G19</f>
        <v>-2.3999999999999986</v>
      </c>
      <c r="H17" s="17">
        <f>'Molec Data'!AL19-'Molec Data'!H19</f>
        <v>-21.119999999999997</v>
      </c>
      <c r="I17" s="9">
        <f>'Molec Data'!AM19-'Molec Data'!I19</f>
        <v>25.433</v>
      </c>
      <c r="J17" s="17">
        <f>'Molec Data'!AN19-'Molec Data'!J19</f>
        <v>-28.528599999999997</v>
      </c>
      <c r="K17" s="17">
        <f>'Molec Data'!AO19-'Molec Data'!K19</f>
        <v>-28.815999999999999</v>
      </c>
      <c r="L17" s="17">
        <f>'Molec Data'!AP19-'Molec Data'!L19</f>
        <v>-26.376999999999999</v>
      </c>
      <c r="M17" s="17">
        <f>'Molec Data'!AQ19-'Molec Data'!M19</f>
        <v>-25.690999999999999</v>
      </c>
      <c r="N17" s="17">
        <f>'Molec Data'!AR19-'Molec Data'!N19</f>
        <v>-29.723499999999998</v>
      </c>
      <c r="O17" s="17">
        <f>'Molec Data'!AS19-'Molec Data'!O19</f>
        <v>-24.882999999999999</v>
      </c>
      <c r="P17" s="17">
        <f>'Molec Data'!AT19-'Molec Data'!P19</f>
        <v>-26.470999999999997</v>
      </c>
      <c r="Q17" s="17">
        <f>'Molec Data'!BJ19-'Molec Data'!B19</f>
        <v>-28.349999999999998</v>
      </c>
      <c r="R17" s="17">
        <f>'Molec Data'!BK19-'Molec Data'!C19</f>
        <v>-2.3999999999999986</v>
      </c>
      <c r="S17" s="17">
        <f>'Molec Data'!BL19-'Molec Data'!D19</f>
        <v>-2.3999999999999986</v>
      </c>
      <c r="T17" s="17">
        <f>'Molec Data'!BM19-'Molec Data'!E19</f>
        <v>-25.959999999999997</v>
      </c>
      <c r="U17" s="17">
        <f>'Molec Data'!BN19-'Molec Data'!F19</f>
        <v>-2.3999999999999986</v>
      </c>
      <c r="V17" s="17">
        <f>'Molec Data'!BO19-'Molec Data'!G19</f>
        <v>-2.3999999999999986</v>
      </c>
      <c r="W17" s="17">
        <f>'Molec Data'!BP19-'Molec Data'!H19</f>
        <v>-25.869999999999997</v>
      </c>
      <c r="X17" s="9">
        <f>'Molec Data'!BQ19-'Molec Data'!I19</f>
        <v>22.870000000000005</v>
      </c>
      <c r="Y17" s="17">
        <f>'Molec Data'!BR19-'Molec Data'!J19</f>
        <v>-28.59</v>
      </c>
      <c r="Z17" s="17">
        <f>'Molec Data'!BS19-'Molec Data'!K19</f>
        <v>-28.419999999999998</v>
      </c>
      <c r="AA17" s="17">
        <f>'Molec Data'!BT19-'Molec Data'!L19</f>
        <v>-27.06</v>
      </c>
      <c r="AB17" s="17">
        <f>'Molec Data'!BU19-'Molec Data'!M19</f>
        <v>-27.13</v>
      </c>
      <c r="AC17" s="17">
        <f>'Molec Data'!BV19-'Molec Data'!N19</f>
        <v>-29.354728999999999</v>
      </c>
      <c r="AD17" s="17">
        <f>'Molec Data'!BW19-'Molec Data'!O19</f>
        <v>-26.159999999999997</v>
      </c>
      <c r="AE17" s="17">
        <f>'Molec Data'!BX19-'Molec Data'!P19</f>
        <v>-25.509999999999998</v>
      </c>
      <c r="AI17" s="4" t="s">
        <v>24</v>
      </c>
      <c r="AJ17" s="19">
        <f>'Molec Data'!AU19-'Molec Data'!Q19</f>
        <v>-9.8069999999999986</v>
      </c>
      <c r="AK17" s="19">
        <f>'Molec Data'!AV19-'Molec Data'!R19</f>
        <v>27.764000000000003</v>
      </c>
      <c r="AL17" s="19">
        <f>'Molec Data'!AW19-'Molec Data'!S19</f>
        <v>15.055</v>
      </c>
      <c r="AM17" s="19">
        <f>'Molec Data'!AX19-'Molec Data'!T19</f>
        <v>21.515000000000001</v>
      </c>
      <c r="AN17" s="19">
        <f>'Molec Data'!AY19-'Molec Data'!U19</f>
        <v>46.171999999999997</v>
      </c>
      <c r="AO17" s="19">
        <f>'Molec Data'!AZ19-'Molec Data'!V19</f>
        <v>36.688000000000002</v>
      </c>
      <c r="AP17" s="19">
        <f>'Molec Data'!BA19-'Molec Data'!W19</f>
        <v>25.432000000000002</v>
      </c>
      <c r="AQ17" s="18"/>
      <c r="AR17" s="19">
        <f>'Molec Data'!BC19-'Molec Data'!Y19</f>
        <v>-14.812000000000001</v>
      </c>
      <c r="AS17" s="19">
        <f>'Molec Data'!BD19-'Molec Data'!Z19</f>
        <v>-15.151</v>
      </c>
      <c r="AT17" s="19">
        <f>'Molec Data'!BE19-'Molec Data'!AA19</f>
        <v>-7.1999999999999993</v>
      </c>
      <c r="AU17" s="19">
        <f>'Molec Data'!BF19-'Molec Data'!AB19</f>
        <v>-5.8979999999999997</v>
      </c>
      <c r="AV17" s="19">
        <f>'Molec Data'!BG19-'Molec Data'!AC19</f>
        <v>-16.865000000000002</v>
      </c>
      <c r="AW17" s="19">
        <f>'Molec Data'!BH19-'Molec Data'!AD19</f>
        <v>-4.0079999999999991</v>
      </c>
      <c r="AX17" s="19">
        <f>'Molec Data'!BI19-'Molec Data'!AE19</f>
        <v>-1.5399999999999991</v>
      </c>
      <c r="AY17" s="19">
        <f>'Molec Data'!BY19-'Molec Data'!Q19</f>
        <v>-22.060000000000002</v>
      </c>
      <c r="AZ17" s="19">
        <f>'Molec Data'!BZ19-'Molec Data'!R19</f>
        <v>0</v>
      </c>
      <c r="BA17" s="19">
        <f>'Molec Data'!CA19-'Molec Data'!S19</f>
        <v>0</v>
      </c>
      <c r="BB17" s="19">
        <f>'Molec Data'!CB19-'Molec Data'!T19</f>
        <v>-16.880000000000003</v>
      </c>
      <c r="BC17" s="19">
        <f>'Molec Data'!CC19-'Molec Data'!U19</f>
        <v>0</v>
      </c>
      <c r="BD17" s="19">
        <f>'Molec Data'!CD19-'Molec Data'!V19</f>
        <v>1.4200000000000017</v>
      </c>
      <c r="BE17" s="19">
        <f>'Molec Data'!CE19-'Molec Data'!W19</f>
        <v>-16.259999999999998</v>
      </c>
      <c r="BF17" s="18"/>
      <c r="BG17" s="19">
        <f>'Molec Data'!CG19-'Molec Data'!Y19</f>
        <v>-22.310000000000002</v>
      </c>
      <c r="BH17" s="19">
        <f>'Molec Data'!CH19-'Molec Data'!Z19</f>
        <v>-22.17</v>
      </c>
      <c r="BI17" s="19">
        <f>'Molec Data'!CI19-'Molec Data'!AA19</f>
        <v>-19.77</v>
      </c>
      <c r="BJ17" s="19">
        <f>'Molec Data'!CJ19-'Molec Data'!AB19</f>
        <v>-19.96</v>
      </c>
      <c r="BK17" s="19">
        <f>'Molec Data'!CK19-'Molec Data'!AC19</f>
        <v>19.438242000000002</v>
      </c>
      <c r="BL17" s="19">
        <f>'Molec Data'!CL19-'Molec Data'!AD19</f>
        <v>-17.66</v>
      </c>
      <c r="BM17" s="19">
        <f>'Molec Data'!CM19-'Molec Data'!AE19</f>
        <v>-17.18</v>
      </c>
    </row>
    <row r="18" spans="1:65" ht="14.45" x14ac:dyDescent="0.25">
      <c r="A18" s="4" t="s">
        <v>25</v>
      </c>
      <c r="B18" s="9">
        <f>'Molec Data'!AF20-'Molec Data'!B20</f>
        <v>0.72999999999999976</v>
      </c>
      <c r="C18" s="9">
        <f>'Molec Data'!AG20-'Molec Data'!C20</f>
        <v>3.5259999999999998</v>
      </c>
      <c r="D18" s="9">
        <f>'Molec Data'!AH20-'Molec Data'!D20</f>
        <v>2.7670000000000003</v>
      </c>
      <c r="E18" s="9">
        <f>'Molec Data'!AI20-'Molec Data'!E20</f>
        <v>2.33</v>
      </c>
      <c r="F18" s="9">
        <f>'Molec Data'!AJ20-'Molec Data'!F20</f>
        <v>3.4820000000000002</v>
      </c>
      <c r="G18" s="9">
        <f>'Molec Data'!AK20-'Molec Data'!G20</f>
        <v>4.3310000000000004</v>
      </c>
      <c r="H18" s="9">
        <f>'Molec Data'!AL20-'Molec Data'!H20</f>
        <v>3.024</v>
      </c>
      <c r="I18" s="9">
        <f>'Molec Data'!AM20-'Molec Data'!I20</f>
        <v>54</v>
      </c>
      <c r="J18" s="9">
        <f>'Molec Data'!AN20-'Molec Data'!J20</f>
        <v>0.52080000000000015</v>
      </c>
      <c r="K18" s="9">
        <f>'Molec Data'!AO20-'Molec Data'!K20</f>
        <v>0.56799999999999984</v>
      </c>
      <c r="L18" s="9">
        <f>'Molec Data'!AP20-'Molec Data'!L20</f>
        <v>1.639</v>
      </c>
      <c r="M18" s="9">
        <f>'Molec Data'!AQ20-'Molec Data'!M20</f>
        <v>1.679</v>
      </c>
      <c r="N18" s="17">
        <f>'Molec Data'!AR20-'Molec Data'!N20</f>
        <v>-0.12240000000000006</v>
      </c>
      <c r="O18" s="9">
        <f>'Molec Data'!AS20-'Molec Data'!O20</f>
        <v>1.849</v>
      </c>
      <c r="P18" s="9">
        <f>'Molec Data'!AT20-'Molec Data'!P20</f>
        <v>1.5580000000000001</v>
      </c>
      <c r="Q18" s="9">
        <f>'Molec Data'!BJ20-'Molec Data'!B20</f>
        <v>0.95999999999999974</v>
      </c>
      <c r="R18" s="9">
        <f>'Molec Data'!BK20-'Molec Data'!C20</f>
        <v>6.830000000000001</v>
      </c>
      <c r="S18" s="9">
        <f>'Molec Data'!BL20-'Molec Data'!D20</f>
        <v>3.0600000000000005</v>
      </c>
      <c r="T18" s="9">
        <f>'Molec Data'!BM20-'Molec Data'!E20</f>
        <v>2.2400000000000002</v>
      </c>
      <c r="U18" s="9">
        <f>'Molec Data'!BN20-'Molec Data'!F20</f>
        <v>6.9200000000000008</v>
      </c>
      <c r="V18" s="9">
        <f>'Molec Data'!BO20-'Molec Data'!G20</f>
        <v>7.3</v>
      </c>
      <c r="W18" s="9">
        <f>'Molec Data'!BP20-'Molec Data'!H20</f>
        <v>2.25</v>
      </c>
      <c r="X18" s="9">
        <f>'Molec Data'!BQ20-'Molec Data'!I20</f>
        <v>54</v>
      </c>
      <c r="Y18" s="29">
        <f>'Molec Data'!BR20-'Molec Data'!J20</f>
        <v>0.8899999999999999</v>
      </c>
      <c r="Z18" s="29">
        <f>'Molec Data'!BS20-'Molec Data'!K20</f>
        <v>0.95</v>
      </c>
      <c r="AA18" s="29">
        <f>'Molec Data'!BT20-'Molec Data'!L20</f>
        <v>1.6500000000000001</v>
      </c>
      <c r="AB18" s="29">
        <f>'Molec Data'!BU20-'Molec Data'!M20</f>
        <v>1.5599999999999998</v>
      </c>
      <c r="AC18" s="29">
        <f>'Molec Data'!BV20-'Molec Data'!N20</f>
        <v>0.14484999999999992</v>
      </c>
      <c r="AD18" s="29">
        <f>'Molec Data'!BW20-'Molec Data'!O20</f>
        <v>2.0599999999999996</v>
      </c>
      <c r="AE18" s="29">
        <f>'Molec Data'!BX20-'Molec Data'!P20</f>
        <v>1.76</v>
      </c>
      <c r="AI18" s="4" t="s">
        <v>25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9">
        <f>'Molec Data'!BG20-'Molec Data'!AC20</f>
        <v>7.1393000000000004</v>
      </c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x14ac:dyDescent="0.25">
      <c r="A19" s="4" t="s">
        <v>26</v>
      </c>
      <c r="B19" s="17">
        <f>'Molec Data'!AF21-'Molec Data'!B21</f>
        <v>-0.67200000000000015</v>
      </c>
      <c r="C19" s="17">
        <f>'Molec Data'!AG21-'Molec Data'!C21</f>
        <v>-1.4000000000000012E-2</v>
      </c>
      <c r="D19" s="17">
        <f>'Molec Data'!AH21-'Molec Data'!D21</f>
        <v>-0.58400000000000007</v>
      </c>
      <c r="E19" s="17">
        <f>'Molec Data'!AI21-'Molec Data'!E21</f>
        <v>-0.3580000000000001</v>
      </c>
      <c r="F19" s="17">
        <f>'Molec Data'!AJ21-'Molec Data'!F21</f>
        <v>-0.29400000000000004</v>
      </c>
      <c r="G19" s="17">
        <f>'Molec Data'!AK21-'Molec Data'!G21</f>
        <v>-0.123</v>
      </c>
      <c r="H19" s="17">
        <f>'Molec Data'!AL21-'Molec Data'!H21</f>
        <v>-0.54300000000000015</v>
      </c>
      <c r="I19" s="9">
        <f>'Molec Data'!AM21-'Molec Data'!I21</f>
        <v>0.74999999999999978</v>
      </c>
      <c r="J19" s="17">
        <f>'Molec Data'!AN21-'Molec Data'!J21</f>
        <v>-0.95290000000000008</v>
      </c>
      <c r="K19" s="17">
        <f>'Molec Data'!AO21-'Molec Data'!K21</f>
        <v>-0.83400000000000007</v>
      </c>
      <c r="L19" s="17">
        <f>'Molec Data'!AP21-'Molec Data'!L21</f>
        <v>-0.47700000000000009</v>
      </c>
      <c r="M19" s="17">
        <f>'Molec Data'!AQ21-'Molec Data'!M21</f>
        <v>-0.38900000000000001</v>
      </c>
      <c r="N19" s="17">
        <f>'Molec Data'!AR21-'Molec Data'!N21</f>
        <v>-1.0891000000000002</v>
      </c>
      <c r="O19" s="17">
        <f>'Molec Data'!AS21-'Molec Data'!O21</f>
        <v>-0.62000000000000011</v>
      </c>
      <c r="P19" s="17">
        <f>'Molec Data'!AT21-'Molec Data'!P21</f>
        <v>-0.51100000000000012</v>
      </c>
      <c r="Q19" s="17">
        <f>'Molec Data'!BJ21-'Molec Data'!B21</f>
        <v>-0.29000000000000004</v>
      </c>
      <c r="R19" s="9">
        <f>'Molec Data'!BK21-'Molec Data'!C21</f>
        <v>2.79</v>
      </c>
      <c r="S19" s="9">
        <f>'Molec Data'!BL21-'Molec Data'!D21</f>
        <v>0.74</v>
      </c>
      <c r="T19" s="9">
        <f>'Molec Data'!BM21-'Molec Data'!E21</f>
        <v>0.42999999999999994</v>
      </c>
      <c r="U19" s="9">
        <f>'Molec Data'!BN21-'Molec Data'!F21</f>
        <v>2.8600000000000003</v>
      </c>
      <c r="V19" s="9">
        <f>'Molec Data'!BO21-'Molec Data'!G21</f>
        <v>3.16</v>
      </c>
      <c r="W19" s="9">
        <f>'Molec Data'!BP21-'Molec Data'!H21</f>
        <v>0.42999999999999994</v>
      </c>
      <c r="X19" s="9">
        <f>'Molec Data'!BQ21-'Molec Data'!I21</f>
        <v>4.6100000000000003</v>
      </c>
      <c r="Y19" s="17">
        <f>'Molec Data'!BR21-'Molec Data'!J21</f>
        <v>-0.30000000000000004</v>
      </c>
      <c r="Z19" s="17">
        <f>'Molec Data'!BS21-'Molec Data'!K21</f>
        <v>-0.30000000000000004</v>
      </c>
      <c r="AA19" s="29">
        <f>'Molec Data'!BT21-'Molec Data'!L21</f>
        <v>9.9999999999999867E-2</v>
      </c>
      <c r="AB19" s="29">
        <f>'Molec Data'!BU21-'Molec Data'!M21</f>
        <v>7.0000000000000062E-2</v>
      </c>
      <c r="AC19" s="17">
        <f>'Molec Data'!BV21-'Molec Data'!N21</f>
        <v>-0.69262800000000002</v>
      </c>
      <c r="AD19" s="29">
        <f>'Molec Data'!BW21-'Molec Data'!O21</f>
        <v>0.34000000000000008</v>
      </c>
      <c r="AE19" s="29">
        <f>'Molec Data'!BX21-'Molec Data'!P21</f>
        <v>0.17999999999999994</v>
      </c>
      <c r="AI19" s="4" t="s">
        <v>26</v>
      </c>
      <c r="AJ19" s="19">
        <f>'Molec Data'!AU21-'Molec Data'!Q21</f>
        <v>6.6690000000000005</v>
      </c>
      <c r="AK19" s="19">
        <f>'Molec Data'!AV21-'Molec Data'!R21</f>
        <v>22.420999999999999</v>
      </c>
      <c r="AL19" s="19">
        <f>'Molec Data'!AW21-'Molec Data'!S21</f>
        <v>14.423</v>
      </c>
      <c r="AM19" s="19">
        <f>'Molec Data'!AX21-'Molec Data'!T21</f>
        <v>18.044</v>
      </c>
      <c r="AN19" s="19">
        <f>'Molec Data'!AY21-'Molec Data'!U21</f>
        <v>26.268999999999998</v>
      </c>
      <c r="AO19" s="19">
        <f>'Molec Data'!AZ21-'Molec Data'!V21</f>
        <v>22.474</v>
      </c>
      <c r="AP19" s="19">
        <f>'Molec Data'!BA21-'Molec Data'!W21</f>
        <v>18.384</v>
      </c>
      <c r="AQ19" s="18"/>
      <c r="AR19" s="19">
        <f>'Molec Data'!BC21-'Molec Data'!Y21</f>
        <v>4.9047000000000001</v>
      </c>
      <c r="AS19" s="19">
        <f>'Molec Data'!BD21-'Molec Data'!Z21</f>
        <v>4.9969999999999999</v>
      </c>
      <c r="AT19" s="19">
        <f>'Molec Data'!BE21-'Molec Data'!AA21</f>
        <v>7.758</v>
      </c>
      <c r="AU19" s="19">
        <f>'Molec Data'!BF21-'Molec Data'!AB21</f>
        <v>7.9449999999999994</v>
      </c>
      <c r="AV19" s="19">
        <f>'Molec Data'!BG21-'Molec Data'!AC21</f>
        <v>4.3942000000000005</v>
      </c>
      <c r="AW19" s="19">
        <f>'Molec Data'!BH21-'Molec Data'!AD21</f>
        <v>8.8199999999999985</v>
      </c>
      <c r="AX19" s="19">
        <f>'Molec Data'!BI21-'Molec Data'!AE21</f>
        <v>8.8769999999999989</v>
      </c>
      <c r="AY19" s="19">
        <f>'Molec Data'!BY21-'Molec Data'!Q21</f>
        <v>3</v>
      </c>
      <c r="AZ19" s="18"/>
      <c r="BA19" s="18"/>
      <c r="BB19" s="18"/>
      <c r="BC19" s="18"/>
      <c r="BD19" s="18"/>
      <c r="BE19" s="18"/>
      <c r="BF19" s="18"/>
      <c r="BG19" s="19">
        <f>'Molec Data'!CG21-'Molec Data'!Y21</f>
        <v>2.9799999999999995</v>
      </c>
      <c r="BH19" s="19">
        <f>'Molec Data'!CH21-'Molec Data'!Z21</f>
        <v>2.96</v>
      </c>
      <c r="BI19" s="18"/>
      <c r="BJ19" s="18"/>
      <c r="BK19" s="19">
        <f>'Molec Data'!CK21-'Molec Data'!AC21</f>
        <v>16.9862</v>
      </c>
      <c r="BL19" s="18"/>
      <c r="BM19" s="18"/>
    </row>
    <row r="20" spans="1:65" x14ac:dyDescent="0.25">
      <c r="A20" s="4" t="s">
        <v>27</v>
      </c>
      <c r="B20" s="17">
        <f>'Molec Data'!AF22-'Molec Data'!B22</f>
        <v>-21.391999999999999</v>
      </c>
      <c r="C20" s="9">
        <f>'Molec Data'!AG22-'Molec Data'!C22</f>
        <v>2.6099999999999994</v>
      </c>
      <c r="D20" s="9">
        <f>'Molec Data'!AH22-'Molec Data'!D22</f>
        <v>0.11299999999999955</v>
      </c>
      <c r="E20" s="17">
        <f>'Molec Data'!AI22-'Molec Data'!E22</f>
        <v>-5.5509999999999984</v>
      </c>
      <c r="F20" s="29">
        <f>'Molec Data'!AJ22-'Molec Data'!F22</f>
        <v>35.339000000000006</v>
      </c>
      <c r="G20" s="29">
        <f>'Molec Data'!AK22-'Molec Data'!G22</f>
        <v>34.473999999999997</v>
      </c>
      <c r="H20" s="17">
        <f>'Molec Data'!AL22-'Molec Data'!H22</f>
        <v>-5.625</v>
      </c>
      <c r="I20" s="9">
        <f>'Molec Data'!AM22-'Molec Data'!I22</f>
        <v>38.497999999999998</v>
      </c>
      <c r="J20" s="17">
        <f>'Molec Data'!AN22-'Molec Data'!J22</f>
        <v>-23.034599999999998</v>
      </c>
      <c r="K20" s="17">
        <f>'Molec Data'!AO22-'Molec Data'!K22</f>
        <v>-23.292999999999999</v>
      </c>
      <c r="L20" s="17">
        <f>'Molec Data'!AP22-'Molec Data'!L22</f>
        <v>-17.482999999999997</v>
      </c>
      <c r="M20" s="17">
        <f>'Molec Data'!AQ22-'Molec Data'!M22</f>
        <v>-17.93</v>
      </c>
      <c r="N20" s="17">
        <f>'Molec Data'!AR22-'Molec Data'!N22</f>
        <v>-25.763099999999998</v>
      </c>
      <c r="O20" s="17">
        <f>'Molec Data'!AS22-'Molec Data'!O22</f>
        <v>-15.837</v>
      </c>
      <c r="P20" s="17">
        <f>'Molec Data'!AT22-'Molec Data'!P22</f>
        <v>-16.864999999999998</v>
      </c>
      <c r="Q20" s="17">
        <f>'Molec Data'!BJ22-'Molec Data'!B22</f>
        <v>-24.159999999999997</v>
      </c>
      <c r="R20" s="17">
        <f>'Molec Data'!BK22-'Molec Data'!C22</f>
        <v>-0.42999999999999972</v>
      </c>
      <c r="S20" s="17">
        <f>'Molec Data'!BL22-'Molec Data'!D22</f>
        <v>-1.490000000000002</v>
      </c>
      <c r="T20" s="17">
        <f>'Molec Data'!BM22-'Molec Data'!E22</f>
        <v>-19.809999999999999</v>
      </c>
      <c r="U20" s="29">
        <f>'Molec Data'!BN22-'Molec Data'!F22</f>
        <v>32.550000000000004</v>
      </c>
      <c r="V20" s="29">
        <f>'Molec Data'!BO22-'Molec Data'!G22</f>
        <v>32.500000000000007</v>
      </c>
      <c r="W20" s="17">
        <f>'Molec Data'!BP22-'Molec Data'!H22</f>
        <v>-19.659999999999997</v>
      </c>
      <c r="X20" s="9">
        <f>'Molec Data'!BQ22-'Molec Data'!I22</f>
        <v>29.050000000000004</v>
      </c>
      <c r="Y20" s="17">
        <f>'Molec Data'!BR22-'Molec Data'!J22</f>
        <v>-24.339999999999996</v>
      </c>
      <c r="Z20" s="17">
        <f>'Molec Data'!BS22-'Molec Data'!K22</f>
        <v>-24.24</v>
      </c>
      <c r="AA20" s="17">
        <f>'Molec Data'!BT22-'Molec Data'!L22</f>
        <v>-21.74</v>
      </c>
      <c r="AB20" s="17">
        <f>'Molec Data'!BU22-'Molec Data'!M22</f>
        <v>-21.86</v>
      </c>
      <c r="AC20" s="17">
        <f>'Molec Data'!BV22-'Molec Data'!N22</f>
        <v>-25.551338000000001</v>
      </c>
      <c r="AD20" s="17">
        <f>'Molec Data'!BW22-'Molec Data'!O22</f>
        <v>-20.259999999999998</v>
      </c>
      <c r="AE20" s="17">
        <f>'Molec Data'!BX22-'Molec Data'!P22</f>
        <v>-19.919999999999998</v>
      </c>
      <c r="AI20" s="4" t="s">
        <v>27</v>
      </c>
      <c r="AJ20" s="19">
        <f>'Molec Data'!AU22-'Molec Data'!Q22</f>
        <v>2.7790000000000035</v>
      </c>
      <c r="AK20" s="18"/>
      <c r="AL20" s="18"/>
      <c r="AM20" s="19">
        <f>'Molec Data'!AX22-'Molec Data'!T22</f>
        <v>40.616</v>
      </c>
      <c r="AN20" s="18"/>
      <c r="AO20" s="18"/>
      <c r="AP20" s="19">
        <f>'Molec Data'!BA22-'Molec Data'!W22</f>
        <v>38.311000000000007</v>
      </c>
      <c r="AQ20" s="18"/>
      <c r="AR20" s="19">
        <f>'Molec Data'!BC22-'Molec Data'!Y22</f>
        <v>-6.4595999999999982</v>
      </c>
      <c r="AS20" s="19">
        <f>'Molec Data'!BD22-'Molec Data'!Z22</f>
        <v>-5.6340000000000003</v>
      </c>
      <c r="AT20" s="19">
        <f>'Molec Data'!BE22-'Molec Data'!AA22</f>
        <v>5.8269999999999982</v>
      </c>
      <c r="AU20" s="19">
        <f>'Molec Data'!BF22-'Molec Data'!AB22</f>
        <v>7.9470000000000027</v>
      </c>
      <c r="AV20" s="19">
        <f>'Molec Data'!BG22-'Molec Data'!AC22</f>
        <v>-8.9070999999999998</v>
      </c>
      <c r="AW20" s="19">
        <f>'Molec Data'!BH22-'Molec Data'!AD22</f>
        <v>10.945999999999998</v>
      </c>
      <c r="AX20" s="19">
        <f>'Molec Data'!BI22-'Molec Data'!AE22</f>
        <v>14.700000000000003</v>
      </c>
      <c r="AY20" s="19">
        <f>'Molec Data'!BY22-'Molec Data'!Q22</f>
        <v>-16.54</v>
      </c>
      <c r="AZ20" s="19">
        <f>'Molec Data'!BZ22-'Molec Data'!R22</f>
        <v>9.4600000000000009</v>
      </c>
      <c r="BA20" s="19">
        <f>'Molec Data'!CA22-'Molec Data'!S22</f>
        <v>4.1700000000000017</v>
      </c>
      <c r="BB20" s="19">
        <f>'Molec Data'!CB22-'Molec Data'!T22</f>
        <v>-6.8000000000000007</v>
      </c>
      <c r="BC20" s="18"/>
      <c r="BD20" s="18"/>
      <c r="BE20" s="19">
        <f>'Molec Data'!CE22-'Molec Data'!W22</f>
        <v>-6.07</v>
      </c>
      <c r="BF20" s="18"/>
      <c r="BG20" s="19">
        <f>'Molec Data'!CG22-'Molec Data'!Y22</f>
        <v>-16.96</v>
      </c>
      <c r="BH20" s="19">
        <f>'Molec Data'!CH22-'Molec Data'!Z22</f>
        <v>-16.78</v>
      </c>
      <c r="BI20" s="19">
        <f>'Molec Data'!CI22-'Molec Data'!AA22</f>
        <v>-13.02</v>
      </c>
      <c r="BJ20" s="19">
        <f>'Molec Data'!CJ22-'Molec Data'!AB22</f>
        <v>-13.27</v>
      </c>
      <c r="BK20" s="19">
        <f>'Molec Data'!CK22-'Molec Data'!AC22</f>
        <v>16.383099999999999</v>
      </c>
      <c r="BL20" s="19">
        <f>'Molec Data'!CL22-'Molec Data'!AD22</f>
        <v>-8.34</v>
      </c>
      <c r="BM20" s="19">
        <f>'Molec Data'!CM22-'Molec Data'!AE22</f>
        <v>-9.9400000000000013</v>
      </c>
    </row>
    <row r="21" spans="1:65" ht="14.45" x14ac:dyDescent="0.25">
      <c r="A21" s="4" t="s">
        <v>28</v>
      </c>
      <c r="B21" s="16">
        <f>'Molec Data'!AF23-'Molec Data'!B23</f>
        <v>5.1139999999999999</v>
      </c>
      <c r="C21" s="16">
        <f>'Molec Data'!AG23-'Molec Data'!C23</f>
        <v>10.911</v>
      </c>
      <c r="D21" s="16">
        <f>'Molec Data'!AH23-'Molec Data'!D23</f>
        <v>9.2379999999999995</v>
      </c>
      <c r="E21" s="16">
        <f>'Molec Data'!AI23-'Molec Data'!E23</f>
        <v>9.9909999999999997</v>
      </c>
      <c r="F21" s="29">
        <f>'Molec Data'!AJ23-'Molec Data'!F23</f>
        <v>37.209000000000003</v>
      </c>
      <c r="G21" s="29">
        <f>'Molec Data'!AK23-'Molec Data'!G23</f>
        <v>36.451999999999998</v>
      </c>
      <c r="H21" s="16">
        <f>'Molec Data'!AL23-'Molec Data'!H23</f>
        <v>10.404</v>
      </c>
      <c r="I21" s="16">
        <f>'Molec Data'!AM23-'Molec Data'!I23</f>
        <v>58.994999999999997</v>
      </c>
      <c r="J21" s="16">
        <f>'Molec Data'!AN23-'Molec Data'!J23</f>
        <v>4.2720000000000002</v>
      </c>
      <c r="K21" s="16">
        <f>'Molec Data'!AO23-'Molec Data'!K23</f>
        <v>4.1779999999999999</v>
      </c>
      <c r="L21" s="16">
        <f>'Molec Data'!AP23-'Molec Data'!L23</f>
        <v>6.3579999999999997</v>
      </c>
      <c r="M21" s="16">
        <f>'Molec Data'!AQ23-'Molec Data'!M23</f>
        <v>6.5259999999999998</v>
      </c>
      <c r="N21" s="16">
        <f>'Molec Data'!AR23-'Molec Data'!N23</f>
        <v>3.4762</v>
      </c>
      <c r="O21" s="16">
        <f>'Molec Data'!AS23-'Molec Data'!O23</f>
        <v>6.9429999999999996</v>
      </c>
      <c r="P21" s="16">
        <f>'Molec Data'!AT23-'Molec Data'!P23</f>
        <v>5.73</v>
      </c>
      <c r="Q21" s="16">
        <f>'Molec Data'!BJ23-'Molec Data'!B23</f>
        <v>4.51</v>
      </c>
      <c r="R21" s="16">
        <f>'Molec Data'!BK23-'Molec Data'!C23</f>
        <v>12.8</v>
      </c>
      <c r="S21" s="16">
        <f>'Molec Data'!BL23-'Molec Data'!D23</f>
        <v>7.12</v>
      </c>
      <c r="T21" s="16">
        <f>'Molec Data'!BM23-'Molec Data'!E23</f>
        <v>7.08</v>
      </c>
      <c r="U21" s="29">
        <f>'Molec Data'!BN23-'Molec Data'!F23</f>
        <v>35.36</v>
      </c>
      <c r="V21" s="29">
        <f>'Molec Data'!BO23-'Molec Data'!G23</f>
        <v>35.880000000000003</v>
      </c>
      <c r="W21" s="16">
        <f>'Molec Data'!BP23-'Molec Data'!H23</f>
        <v>7.09</v>
      </c>
      <c r="X21" s="16">
        <f>'Molec Data'!BQ23-'Molec Data'!I23</f>
        <v>57.36</v>
      </c>
      <c r="Y21" s="16">
        <f>'Molec Data'!BR23-'Molec Data'!J23</f>
        <v>4.41</v>
      </c>
      <c r="Z21" s="16">
        <f>'Molec Data'!BS23-'Molec Data'!K23</f>
        <v>4.4800000000000004</v>
      </c>
      <c r="AA21" s="16">
        <f>'Molec Data'!BT23-'Molec Data'!L23</f>
        <v>5.62</v>
      </c>
      <c r="AB21" s="16">
        <f>'Molec Data'!BU23-'Molec Data'!M23</f>
        <v>5.55</v>
      </c>
      <c r="AC21" s="16">
        <f>'Molec Data'!BV23-'Molec Data'!N23</f>
        <v>3.5272299999999999</v>
      </c>
      <c r="AD21" s="16">
        <f>'Molec Data'!BW23-'Molec Data'!O23</f>
        <v>6.74</v>
      </c>
      <c r="AE21" s="16">
        <f>'Molec Data'!BX23-'Molec Data'!P23</f>
        <v>5.71</v>
      </c>
      <c r="AI21" s="4" t="s">
        <v>28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 x14ac:dyDescent="0.25">
      <c r="A22" s="4" t="s">
        <v>29</v>
      </c>
      <c r="B22" s="16">
        <f>'Molec Data'!AF24-'Molec Data'!B24</f>
        <v>2.1869999999999998</v>
      </c>
      <c r="C22" s="16">
        <f>'Molec Data'!AG24-'Molec Data'!C24</f>
        <v>4.617</v>
      </c>
      <c r="D22" s="16">
        <f>'Molec Data'!AH24-'Molec Data'!D24</f>
        <v>3.3439999999999999</v>
      </c>
      <c r="E22" s="16">
        <f>'Molec Data'!AI24-'Molec Data'!E24</f>
        <v>4.3440000000000003</v>
      </c>
      <c r="F22" s="29">
        <f>'Molec Data'!AJ24-'Molec Data'!F24</f>
        <v>31.5</v>
      </c>
      <c r="G22" s="29">
        <f>'Molec Data'!AK24-'Molec Data'!G24</f>
        <v>31.5</v>
      </c>
      <c r="H22" s="16">
        <f>'Molec Data'!AL24-'Molec Data'!H24</f>
        <v>4.0449999999999999</v>
      </c>
      <c r="I22" s="16">
        <f>'Molec Data'!AM24-'Molec Data'!I24</f>
        <v>55.801000000000002</v>
      </c>
      <c r="J22" s="16">
        <f>'Molec Data'!AN24-'Molec Data'!J24</f>
        <v>1.9981</v>
      </c>
      <c r="K22" s="16">
        <f>'Molec Data'!AO24-'Molec Data'!K24</f>
        <v>1.7909999999999999</v>
      </c>
      <c r="L22" s="16">
        <f>'Molec Data'!AP24-'Molec Data'!L24</f>
        <v>2.806</v>
      </c>
      <c r="M22" s="16">
        <f>'Molec Data'!AQ24-'Molec Data'!M24</f>
        <v>2.8780000000000001</v>
      </c>
      <c r="N22" s="16">
        <f>'Molec Data'!AR24-'Molec Data'!N24</f>
        <v>1.4258</v>
      </c>
      <c r="O22" s="16">
        <f>'Molec Data'!AS24-'Molec Data'!O24</f>
        <v>2.7919999999999998</v>
      </c>
      <c r="P22" s="16">
        <f>'Molec Data'!AT24-'Molec Data'!P24</f>
        <v>2.452</v>
      </c>
      <c r="Q22" s="16">
        <f>'Molec Data'!BJ24-'Molec Data'!B24</f>
        <v>2.2000000000000002</v>
      </c>
      <c r="R22" s="16">
        <f>'Molec Data'!BK24-'Molec Data'!C24</f>
        <v>6.12</v>
      </c>
      <c r="S22" s="16">
        <f>'Molec Data'!BL24-'Molec Data'!D24</f>
        <v>3.24</v>
      </c>
      <c r="T22" s="16">
        <f>'Molec Data'!BM24-'Molec Data'!E24</f>
        <v>3.37</v>
      </c>
      <c r="U22" s="29">
        <f>'Molec Data'!BN24-'Molec Data'!F24</f>
        <v>31.5</v>
      </c>
      <c r="V22" s="29">
        <f>'Molec Data'!BO24-'Molec Data'!G24</f>
        <v>31.5</v>
      </c>
      <c r="W22" s="16">
        <f>'Molec Data'!BP24-'Molec Data'!H24</f>
        <v>3.37</v>
      </c>
      <c r="X22" s="16">
        <f>'Molec Data'!BQ24-'Molec Data'!I24</f>
        <v>55.8</v>
      </c>
      <c r="Y22" s="16">
        <f>'Molec Data'!BR24-'Molec Data'!J24</f>
        <v>2.13</v>
      </c>
      <c r="Z22" s="16">
        <f>'Molec Data'!BS24-'Molec Data'!K24</f>
        <v>2.2000000000000002</v>
      </c>
      <c r="AA22" s="16">
        <f>'Molec Data'!BT24-'Molec Data'!L24</f>
        <v>2.71</v>
      </c>
      <c r="AB22" s="16">
        <f>'Molec Data'!BU24-'Molec Data'!M24</f>
        <v>2.68</v>
      </c>
      <c r="AC22" s="16">
        <f>'Molec Data'!BV24-'Molec Data'!N24</f>
        <v>1.391551</v>
      </c>
      <c r="AD22" s="16">
        <f>'Molec Data'!BW24-'Molec Data'!O24</f>
        <v>3.24</v>
      </c>
      <c r="AE22" s="16">
        <f>'Molec Data'!BX24-'Molec Data'!P24</f>
        <v>2.7</v>
      </c>
      <c r="AI22" s="4" t="s">
        <v>29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x14ac:dyDescent="0.25">
      <c r="A23" s="4" t="s">
        <v>30</v>
      </c>
      <c r="B23" s="17">
        <f>'Molec Data'!AF25-'Molec Data'!B25</f>
        <v>-24.980999999999998</v>
      </c>
      <c r="C23" s="17">
        <f>'Molec Data'!AG25-'Molec Data'!C25</f>
        <v>-2.3999999999999986</v>
      </c>
      <c r="D23" s="17">
        <f>'Molec Data'!AH25-'Molec Data'!D25</f>
        <v>-2.3989999999999974</v>
      </c>
      <c r="E23" s="17">
        <f>'Molec Data'!AI25-'Molec Data'!E25</f>
        <v>-14.532999999999998</v>
      </c>
      <c r="F23" s="29">
        <f>'Molec Data'!AJ25-'Molec Data'!F25</f>
        <v>31.6</v>
      </c>
      <c r="G23" s="29">
        <f>'Molec Data'!AK25-'Molec Data'!G25</f>
        <v>31.601000000000006</v>
      </c>
      <c r="H23" s="17">
        <f>'Molec Data'!AL25-'Molec Data'!H25</f>
        <v>-11.259</v>
      </c>
      <c r="I23" s="9">
        <f>'Molec Data'!AM25-'Molec Data'!I25</f>
        <v>26.215000000000003</v>
      </c>
      <c r="J23" s="17">
        <f>'Molec Data'!AN25-'Molec Data'!J25</f>
        <v>-25.730799999999999</v>
      </c>
      <c r="K23" s="17">
        <f>'Molec Data'!AO25-'Molec Data'!K25</f>
        <v>-25.827999999999999</v>
      </c>
      <c r="L23" s="17">
        <f>'Molec Data'!AP25-'Molec Data'!L25</f>
        <v>-21.677</v>
      </c>
      <c r="M23" s="17">
        <f>'Molec Data'!AQ25-'Molec Data'!M25</f>
        <v>-21.702999999999999</v>
      </c>
      <c r="N23" s="17">
        <f>'Molec Data'!AR25-'Molec Data'!N25</f>
        <v>-27.512499999999999</v>
      </c>
      <c r="O23" s="17">
        <f>'Molec Data'!AS25-'Molec Data'!O25</f>
        <v>-20.131999999999998</v>
      </c>
      <c r="P23" s="17">
        <f>'Molec Data'!AT25-'Molec Data'!P25</f>
        <v>-21.183</v>
      </c>
      <c r="Q23" s="17">
        <f>'Molec Data'!BJ25-'Molec Data'!B25</f>
        <v>-26.099999999999998</v>
      </c>
      <c r="R23" s="17">
        <f>'Molec Data'!BK25-'Molec Data'!C25</f>
        <v>-2.3999999999999986</v>
      </c>
      <c r="S23" s="17">
        <f>'Molec Data'!BL25-'Molec Data'!D25</f>
        <v>-2.3999999999999986</v>
      </c>
      <c r="T23" s="17">
        <f>'Molec Data'!BM25-'Molec Data'!E25</f>
        <v>-22.849999999999998</v>
      </c>
      <c r="U23" s="29">
        <f>'Molec Data'!BN25-'Molec Data'!F25</f>
        <v>31.6</v>
      </c>
      <c r="V23" s="29">
        <f>'Molec Data'!BO25-'Molec Data'!G25</f>
        <v>31.6</v>
      </c>
      <c r="W23" s="17">
        <f>'Molec Data'!BP25-'Molec Data'!H25</f>
        <v>-22.63</v>
      </c>
      <c r="X23" s="9">
        <f>'Molec Data'!BQ25-'Molec Data'!I25</f>
        <v>25.6</v>
      </c>
      <c r="Y23" s="17">
        <f>'Molec Data'!BR25-'Molec Data'!J25</f>
        <v>-26.299999999999997</v>
      </c>
      <c r="Z23" s="17">
        <f>'Molec Data'!BS25-'Molec Data'!K25</f>
        <v>-26.14</v>
      </c>
      <c r="AA23" s="17">
        <f>'Molec Data'!BT25-'Molec Data'!L25</f>
        <v>-24.25</v>
      </c>
      <c r="AB23" s="17">
        <f>'Molec Data'!BU25-'Molec Data'!M25</f>
        <v>-24.36</v>
      </c>
      <c r="AC23" s="17">
        <f>'Molec Data'!BV25-'Molec Data'!N25</f>
        <v>-27.022410000000001</v>
      </c>
      <c r="AD23" s="17">
        <f>'Molec Data'!BW25-'Molec Data'!O25</f>
        <v>-23.21</v>
      </c>
      <c r="AE23" s="17">
        <f>'Molec Data'!BX25-'Molec Data'!P25</f>
        <v>-23.619999999999997</v>
      </c>
      <c r="AI23" s="4" t="s">
        <v>30</v>
      </c>
      <c r="AJ23" s="19">
        <f>'Molec Data'!AU25-'Molec Data'!Q25</f>
        <v>-5.7920000000000016</v>
      </c>
      <c r="AK23" s="19">
        <f>'Molec Data'!AV25-'Molec Data'!R25</f>
        <v>24.893000000000001</v>
      </c>
      <c r="AL23" s="19">
        <f>'Molec Data'!AW25-'Molec Data'!S25</f>
        <v>12.595999999999997</v>
      </c>
      <c r="AM23" s="19">
        <f>'Molec Data'!AX25-'Molec Data'!T25</f>
        <v>25.220999999999997</v>
      </c>
      <c r="AN23" s="18"/>
      <c r="AO23" s="18"/>
      <c r="AP23" s="19">
        <f>'Molec Data'!BA25-'Molec Data'!W25</f>
        <v>25.597000000000001</v>
      </c>
      <c r="AQ23" s="18"/>
      <c r="AR23" s="19">
        <f>'Molec Data'!BC25-'Molec Data'!Y25</f>
        <v>-12.1675</v>
      </c>
      <c r="AS23" s="19">
        <f>'Molec Data'!BD25-'Molec Data'!Z25</f>
        <v>-11.405000000000001</v>
      </c>
      <c r="AT23" s="19">
        <f>'Molec Data'!BE25-'Molec Data'!AA25</f>
        <v>-2.6000000000000014</v>
      </c>
      <c r="AU23" s="19">
        <f>'Molec Data'!BF25-'Molec Data'!AB25</f>
        <v>-0.87300000000000111</v>
      </c>
      <c r="AV23" s="19">
        <f>'Molec Data'!BG25-'Molec Data'!AC25</f>
        <v>-13.883700000000001</v>
      </c>
      <c r="AW23" s="19">
        <f>'Molec Data'!BH25-'Molec Data'!AD25</f>
        <v>1.5260000000000034</v>
      </c>
      <c r="AX23" s="19">
        <f>'Molec Data'!BI25-'Molec Data'!AE25</f>
        <v>3.5820000000000007</v>
      </c>
      <c r="AY23" s="19">
        <f>'Molec Data'!BY25-'Molec Data'!Q25</f>
        <v>-19.240000000000002</v>
      </c>
      <c r="AZ23" s="19">
        <f>'Molec Data'!BZ25-'Molec Data'!R25</f>
        <v>0</v>
      </c>
      <c r="BA23" s="19">
        <f>'Molec Data'!CA25-'Molec Data'!S25</f>
        <v>0</v>
      </c>
      <c r="BB23" s="19">
        <f>'Molec Data'!CB25-'Molec Data'!T25</f>
        <v>-11.46</v>
      </c>
      <c r="BC23" s="18"/>
      <c r="BD23" s="18"/>
      <c r="BE23" s="19">
        <f>'Molec Data'!CE25-'Molec Data'!W25</f>
        <v>-10.940000000000001</v>
      </c>
      <c r="BF23" s="18"/>
      <c r="BG23" s="19">
        <f>'Molec Data'!CG25-'Molec Data'!Y25</f>
        <v>-19.61</v>
      </c>
      <c r="BH23" s="19">
        <f>'Molec Data'!CH25-'Molec Data'!Z25</f>
        <v>-19.43</v>
      </c>
      <c r="BI23" s="19">
        <f>'Molec Data'!CI25-'Molec Data'!AA25</f>
        <v>-16.350000000000001</v>
      </c>
      <c r="BJ23" s="19">
        <f>'Molec Data'!CJ25-'Molec Data'!AB25</f>
        <v>-16.560000000000002</v>
      </c>
      <c r="BK23" s="19">
        <f>'Molec Data'!CK25-'Molec Data'!AC25</f>
        <v>14.448846000000003</v>
      </c>
      <c r="BL23" s="19">
        <f>'Molec Data'!CL25-'Molec Data'!AD25</f>
        <v>-12.84</v>
      </c>
      <c r="BM23" s="19">
        <f>'Molec Data'!CM25-'Molec Data'!AE25</f>
        <v>-15.18</v>
      </c>
    </row>
    <row r="24" spans="1:65" x14ac:dyDescent="0.25">
      <c r="A24" s="4" t="s">
        <v>31</v>
      </c>
      <c r="B24" s="16">
        <f>'Molec Data'!AF26-'Molec Data'!B26</f>
        <v>4.1929999999999996</v>
      </c>
      <c r="C24" s="16">
        <f>'Molec Data'!AG26-'Molec Data'!C26</f>
        <v>11.058999999999999</v>
      </c>
      <c r="D24" s="16">
        <f>'Molec Data'!AH26-'Molec Data'!D26</f>
        <v>7.6150000000000002</v>
      </c>
      <c r="E24" s="16">
        <f>'Molec Data'!AI26-'Molec Data'!E26</f>
        <v>8.8140000000000001</v>
      </c>
      <c r="F24" s="29">
        <f>'Molec Data'!AJ26-'Molec Data'!F26</f>
        <v>31.503</v>
      </c>
      <c r="G24" s="29">
        <f>'Molec Data'!AK26-'Molec Data'!G26</f>
        <v>31.5</v>
      </c>
      <c r="H24" s="16">
        <f>'Molec Data'!AL26-'Molec Data'!H26</f>
        <v>8.9280000000000008</v>
      </c>
      <c r="I24" s="16">
        <f>'Molec Data'!AM26-'Molec Data'!I26</f>
        <v>12.574999999999999</v>
      </c>
      <c r="J24" s="16">
        <f>'Molec Data'!AN26-'Molec Data'!J26</f>
        <v>3.7526999999999999</v>
      </c>
      <c r="K24" s="16">
        <f>'Molec Data'!AO26-'Molec Data'!K26</f>
        <v>3.8530000000000002</v>
      </c>
      <c r="L24" s="16">
        <f>'Molec Data'!AP26-'Molec Data'!L26</f>
        <v>5.8419999999999996</v>
      </c>
      <c r="M24" s="16">
        <f>'Molec Data'!AQ26-'Molec Data'!M26</f>
        <v>5.7480000000000002</v>
      </c>
      <c r="N24" s="16">
        <f>'Molec Data'!AR26-'Molec Data'!N26</f>
        <v>2.9860000000000002</v>
      </c>
      <c r="O24" s="16">
        <f>'Molec Data'!AS26-'Molec Data'!O26</f>
        <v>6.2329999999999997</v>
      </c>
      <c r="P24" s="16">
        <f>'Molec Data'!AT26-'Molec Data'!P26</f>
        <v>5.2119999999999997</v>
      </c>
      <c r="Q24" s="16">
        <f>'Molec Data'!BJ26-'Molec Data'!B26</f>
        <v>4</v>
      </c>
      <c r="R24" s="16">
        <f>'Molec Data'!BK26-'Molec Data'!C26</f>
        <v>11.1</v>
      </c>
      <c r="S24" s="16">
        <f>'Molec Data'!BL26-'Molec Data'!D26</f>
        <v>6.13</v>
      </c>
      <c r="T24" s="16">
        <f>'Molec Data'!BM26-'Molec Data'!E26</f>
        <v>5.82</v>
      </c>
      <c r="U24" s="29">
        <f>'Molec Data'!BN26-'Molec Data'!F26</f>
        <v>31.5</v>
      </c>
      <c r="V24" s="29">
        <f>'Molec Data'!BO26-'Molec Data'!G26</f>
        <v>31.5</v>
      </c>
      <c r="W24" s="16">
        <f>'Molec Data'!BP26-'Molec Data'!H26</f>
        <v>5.9</v>
      </c>
      <c r="X24" s="16">
        <f>'Molec Data'!BQ26-'Molec Data'!I26</f>
        <v>11.54</v>
      </c>
      <c r="Y24" s="16">
        <f>'Molec Data'!BR26-'Molec Data'!J26</f>
        <v>3.82</v>
      </c>
      <c r="Z24" s="16">
        <f>'Molec Data'!BS26-'Molec Data'!K26</f>
        <v>3.9</v>
      </c>
      <c r="AA24" s="16">
        <f>'Molec Data'!BT26-'Molec Data'!L26</f>
        <v>4.8600000000000003</v>
      </c>
      <c r="AB24" s="16">
        <f>'Molec Data'!BU26-'Molec Data'!M26</f>
        <v>4.8</v>
      </c>
      <c r="AC24" s="16">
        <f>'Molec Data'!BV26-'Molec Data'!N26</f>
        <v>2.2753540000000001</v>
      </c>
      <c r="AD24" s="16">
        <f>'Molec Data'!BW26-'Molec Data'!O26</f>
        <v>5.61</v>
      </c>
      <c r="AE24" s="16">
        <f>'Molec Data'!BX26-'Molec Data'!P26</f>
        <v>4.83</v>
      </c>
      <c r="AI24" s="4" t="s">
        <v>31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65" x14ac:dyDescent="0.25">
      <c r="A25" s="4" t="s">
        <v>32</v>
      </c>
      <c r="B25" s="16">
        <f>'Molec Data'!AF27-'Molec Data'!B27</f>
        <v>4.9279999999999999</v>
      </c>
      <c r="C25" s="16">
        <f>'Molec Data'!AG27-'Molec Data'!C27</f>
        <v>13.853</v>
      </c>
      <c r="D25" s="16">
        <f>'Molec Data'!AH27-'Molec Data'!D27</f>
        <v>10.342000000000001</v>
      </c>
      <c r="E25" s="16">
        <f>'Molec Data'!AI27-'Molec Data'!E27</f>
        <v>11.688000000000001</v>
      </c>
      <c r="F25" s="29">
        <f>'Molec Data'!AJ27-'Molec Data'!F27</f>
        <v>31.766999999999999</v>
      </c>
      <c r="G25" s="29">
        <f>'Molec Data'!AK27-'Molec Data'!G27</f>
        <v>31.515000000000001</v>
      </c>
      <c r="H25" s="16">
        <f>'Molec Data'!AL27-'Molec Data'!H27</f>
        <v>11.718</v>
      </c>
      <c r="I25" s="16">
        <f>'Molec Data'!AM27-'Molec Data'!I27</f>
        <v>55.8</v>
      </c>
      <c r="J25" s="16">
        <f>'Molec Data'!AN27-'Molec Data'!J27</f>
        <v>4.3829000000000002</v>
      </c>
      <c r="K25" s="16">
        <f>'Molec Data'!AO27-'Molec Data'!K27</f>
        <v>4.4480000000000004</v>
      </c>
      <c r="L25" s="16">
        <f>'Molec Data'!AP27-'Molec Data'!L27</f>
        <v>6.4160000000000004</v>
      </c>
      <c r="M25" s="16">
        <f>'Molec Data'!AQ27-'Molec Data'!M27</f>
        <v>6.3170000000000002</v>
      </c>
      <c r="N25" s="16">
        <f>'Molec Data'!AR27-'Molec Data'!N27</f>
        <v>3.5884999999999998</v>
      </c>
      <c r="O25" s="16">
        <f>'Molec Data'!AS27-'Molec Data'!O27</f>
        <v>7.3330000000000002</v>
      </c>
      <c r="P25" s="16">
        <f>'Molec Data'!AT27-'Molec Data'!P27</f>
        <v>6.7629999999999999</v>
      </c>
      <c r="Q25" s="16">
        <f>'Molec Data'!BJ27-'Molec Data'!B27</f>
        <v>3.32</v>
      </c>
      <c r="R25" s="16">
        <f>'Molec Data'!BK27-'Molec Data'!C27</f>
        <v>9.2799999999999994</v>
      </c>
      <c r="S25" s="16">
        <f>'Molec Data'!BL27-'Molec Data'!D27</f>
        <v>5.49</v>
      </c>
      <c r="T25" s="16">
        <f>'Molec Data'!BM27-'Molec Data'!E27</f>
        <v>4.7</v>
      </c>
      <c r="U25" s="29">
        <f>'Molec Data'!BN27-'Molec Data'!F27</f>
        <v>13.1</v>
      </c>
      <c r="V25" s="29">
        <f>'Molec Data'!BO27-'Molec Data'!G27</f>
        <v>13.81</v>
      </c>
      <c r="W25" s="16">
        <f>'Molec Data'!BP27-'Molec Data'!H27</f>
        <v>4.79</v>
      </c>
      <c r="X25" s="16">
        <f>'Molec Data'!BQ27-'Molec Data'!I27</f>
        <v>55.8</v>
      </c>
      <c r="Y25" s="16">
        <f>'Molec Data'!BR27-'Molec Data'!J27</f>
        <v>3.3</v>
      </c>
      <c r="Z25" s="16">
        <f>'Molec Data'!BS27-'Molec Data'!K27</f>
        <v>3.35</v>
      </c>
      <c r="AA25" s="16">
        <f>'Molec Data'!BT27-'Molec Data'!L27</f>
        <v>4.2</v>
      </c>
      <c r="AB25" s="16">
        <f>'Molec Data'!BU27-'Molec Data'!M27</f>
        <v>4.17</v>
      </c>
      <c r="AC25" s="16">
        <f>'Molec Data'!BV27-'Molec Data'!N27</f>
        <v>2.3150900000000001</v>
      </c>
      <c r="AD25" s="16">
        <f>'Molec Data'!BW27-'Molec Data'!O27</f>
        <v>4.62</v>
      </c>
      <c r="AE25" s="16">
        <f>'Molec Data'!BX27-'Molec Data'!P27</f>
        <v>4.1500000000000004</v>
      </c>
      <c r="AI25" s="4" t="s">
        <v>32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x14ac:dyDescent="0.25">
      <c r="A26" s="4" t="s">
        <v>33</v>
      </c>
      <c r="B26" s="16">
        <f>'Molec Data'!AF28-'Molec Data'!B28</f>
        <v>2.9569999999999999</v>
      </c>
      <c r="C26" s="16">
        <f>'Molec Data'!AG28-'Molec Data'!C28</f>
        <v>7.2279999999999998</v>
      </c>
      <c r="D26" s="16">
        <f>'Molec Data'!AH28-'Molec Data'!D28</f>
        <v>5.0960000000000001</v>
      </c>
      <c r="E26" s="16">
        <f>'Molec Data'!AI28-'Molec Data'!E28</f>
        <v>6.6660000000000004</v>
      </c>
      <c r="F26" s="29">
        <f>'Molec Data'!AJ28-'Molec Data'!F28</f>
        <v>31.5</v>
      </c>
      <c r="G26" s="29">
        <f>'Molec Data'!AK28-'Molec Data'!G28</f>
        <v>31.5</v>
      </c>
      <c r="H26" s="16">
        <f>'Molec Data'!AL28-'Molec Data'!H28</f>
        <v>6.7729999999999997</v>
      </c>
      <c r="I26" s="16">
        <f>'Molec Data'!AM28-'Molec Data'!I28</f>
        <v>9.359</v>
      </c>
      <c r="J26" s="16">
        <f>'Molec Data'!AN28-'Molec Data'!J28</f>
        <v>2.6594000000000002</v>
      </c>
      <c r="K26" s="16">
        <f>'Molec Data'!AO28-'Molec Data'!K28</f>
        <v>2.6459999999999999</v>
      </c>
      <c r="L26" s="16">
        <f>'Molec Data'!AP28-'Molec Data'!L28</f>
        <v>3.6640000000000001</v>
      </c>
      <c r="M26" s="16">
        <f>'Molec Data'!AQ28-'Molec Data'!M28</f>
        <v>3.8889999999999998</v>
      </c>
      <c r="N26" s="16">
        <f>'Molec Data'!AR28-'Molec Data'!N28</f>
        <v>1.9636</v>
      </c>
      <c r="O26" s="16">
        <f>'Molec Data'!AS28-'Molec Data'!O28</f>
        <v>4.4550000000000001</v>
      </c>
      <c r="P26" s="16">
        <f>'Molec Data'!AT28-'Molec Data'!P28</f>
        <v>3.621</v>
      </c>
      <c r="Q26" s="16">
        <f>'Molec Data'!BJ28-'Molec Data'!B28</f>
        <v>2.0499999999999998</v>
      </c>
      <c r="R26" s="16">
        <f>'Molec Data'!BK28-'Molec Data'!C28</f>
        <v>5.28</v>
      </c>
      <c r="S26" s="16">
        <f>'Molec Data'!BL28-'Molec Data'!D28</f>
        <v>2.87</v>
      </c>
      <c r="T26" s="16">
        <f>'Molec Data'!BM28-'Molec Data'!E28</f>
        <v>2.99</v>
      </c>
      <c r="U26" s="29">
        <f>'Molec Data'!BN28-'Molec Data'!F28</f>
        <v>31.5</v>
      </c>
      <c r="V26" s="29">
        <f>'Molec Data'!BO28-'Molec Data'!G28</f>
        <v>31.5</v>
      </c>
      <c r="W26" s="16">
        <f>'Molec Data'!BP28-'Molec Data'!H28</f>
        <v>2.95</v>
      </c>
      <c r="X26" s="16">
        <f>'Molec Data'!BQ28-'Molec Data'!I28</f>
        <v>6.01</v>
      </c>
      <c r="Y26" s="16">
        <f>'Molec Data'!BR28-'Molec Data'!J28</f>
        <v>1.98</v>
      </c>
      <c r="Z26" s="16">
        <f>'Molec Data'!BS28-'Molec Data'!K28</f>
        <v>2.0699999999999998</v>
      </c>
      <c r="AA26" s="16">
        <f>'Molec Data'!BT28-'Molec Data'!L28</f>
        <v>2.52</v>
      </c>
      <c r="AB26" s="16">
        <f>'Molec Data'!BU28-'Molec Data'!M28</f>
        <v>2.4900000000000002</v>
      </c>
      <c r="AC26" s="16">
        <f>'Molec Data'!BV28-'Molec Data'!N28</f>
        <v>1.5605770000000001</v>
      </c>
      <c r="AD26" s="16">
        <f>'Molec Data'!BW28-'Molec Data'!O28</f>
        <v>2.86</v>
      </c>
      <c r="AE26" s="16">
        <f>'Molec Data'!BX28-'Molec Data'!P28</f>
        <v>2.5</v>
      </c>
      <c r="AI26" s="4" t="s">
        <v>33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ht="14.45" x14ac:dyDescent="0.25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65" ht="14.45" x14ac:dyDescent="0.25">
      <c r="A28" s="15"/>
      <c r="B28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9"/>
  <sheetViews>
    <sheetView topLeftCell="A6" zoomScale="70" zoomScaleNormal="70" workbookViewId="0">
      <selection activeCell="B40" sqref="B40"/>
    </sheetView>
  </sheetViews>
  <sheetFormatPr defaultRowHeight="15" x14ac:dyDescent="0.25"/>
  <cols>
    <col min="2" max="9" width="9.140625" style="8"/>
    <col min="10" max="10" width="8.85546875" style="8"/>
    <col min="11" max="24" width="9.140625" style="8"/>
    <col min="25" max="25" width="8.85546875" style="8"/>
    <col min="26" max="31" width="9.140625" style="8"/>
  </cols>
  <sheetData>
    <row r="1" spans="1:91" s="4" customFormat="1" ht="10.5" x14ac:dyDescent="0.15">
      <c r="A1" s="2" t="s">
        <v>7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>
        <v>0</v>
      </c>
      <c r="R1" s="1">
        <v>1</v>
      </c>
      <c r="S1" s="1">
        <v>2</v>
      </c>
      <c r="T1" s="1">
        <v>3</v>
      </c>
      <c r="U1" s="1">
        <v>4</v>
      </c>
      <c r="V1" s="1">
        <v>5</v>
      </c>
      <c r="W1" s="1">
        <v>6</v>
      </c>
      <c r="X1" s="1">
        <v>7</v>
      </c>
      <c r="Y1" s="1">
        <v>8</v>
      </c>
      <c r="Z1" s="1" t="s">
        <v>0</v>
      </c>
      <c r="AA1" s="1" t="s">
        <v>1</v>
      </c>
      <c r="AB1" s="1" t="s">
        <v>2</v>
      </c>
      <c r="AC1" s="1" t="s">
        <v>3</v>
      </c>
      <c r="AD1" s="1" t="s">
        <v>4</v>
      </c>
      <c r="AE1" s="1" t="s">
        <v>5</v>
      </c>
      <c r="AF1" s="3">
        <v>0</v>
      </c>
      <c r="AG1" s="3">
        <v>1</v>
      </c>
      <c r="AH1" s="3">
        <v>2</v>
      </c>
      <c r="AI1" s="3">
        <v>3</v>
      </c>
      <c r="AJ1" s="3">
        <v>4</v>
      </c>
      <c r="AK1" s="3">
        <v>5</v>
      </c>
      <c r="AL1" s="3">
        <v>6</v>
      </c>
      <c r="AM1" s="3">
        <v>7</v>
      </c>
      <c r="AN1" s="3">
        <v>8</v>
      </c>
      <c r="AO1" s="3" t="s">
        <v>0</v>
      </c>
      <c r="AP1" s="3" t="s">
        <v>1</v>
      </c>
      <c r="AQ1" s="3" t="s">
        <v>2</v>
      </c>
      <c r="AR1" s="3" t="s">
        <v>3</v>
      </c>
      <c r="AS1" s="3" t="s">
        <v>4</v>
      </c>
      <c r="AT1" s="3" t="s">
        <v>5</v>
      </c>
      <c r="AU1" s="3">
        <v>0</v>
      </c>
      <c r="AV1" s="3">
        <v>1</v>
      </c>
      <c r="AW1" s="3">
        <v>2</v>
      </c>
      <c r="AX1" s="3">
        <v>3</v>
      </c>
      <c r="AY1" s="3">
        <v>4</v>
      </c>
      <c r="AZ1" s="3">
        <v>5</v>
      </c>
      <c r="BA1" s="3">
        <v>6</v>
      </c>
      <c r="BB1" s="3">
        <v>7</v>
      </c>
      <c r="BC1" s="3">
        <v>8</v>
      </c>
      <c r="BD1" s="3" t="s">
        <v>0</v>
      </c>
      <c r="BE1" s="3" t="s">
        <v>1</v>
      </c>
      <c r="BF1" s="3" t="s">
        <v>2</v>
      </c>
      <c r="BG1" s="3" t="s">
        <v>3</v>
      </c>
      <c r="BH1" s="3" t="s">
        <v>4</v>
      </c>
      <c r="BI1" s="3" t="s">
        <v>5</v>
      </c>
      <c r="BJ1" s="3">
        <v>0</v>
      </c>
      <c r="BK1" s="3">
        <v>1</v>
      </c>
      <c r="BL1" s="3">
        <v>2</v>
      </c>
      <c r="BM1" s="3">
        <v>3</v>
      </c>
      <c r="BN1" s="3">
        <v>4</v>
      </c>
      <c r="BO1" s="3">
        <v>5</v>
      </c>
      <c r="BP1" s="3">
        <v>6</v>
      </c>
      <c r="BQ1" s="3">
        <v>7</v>
      </c>
      <c r="BR1" s="3">
        <v>8</v>
      </c>
      <c r="BS1" s="3" t="s">
        <v>0</v>
      </c>
      <c r="BT1" s="3" t="s">
        <v>1</v>
      </c>
      <c r="BU1" s="3" t="s">
        <v>2</v>
      </c>
      <c r="BV1" s="3" t="s">
        <v>3</v>
      </c>
      <c r="BW1" s="3" t="s">
        <v>4</v>
      </c>
      <c r="BX1" s="3" t="s">
        <v>5</v>
      </c>
      <c r="BY1" s="3">
        <v>0</v>
      </c>
      <c r="BZ1" s="3">
        <v>1</v>
      </c>
      <c r="CA1" s="3">
        <v>2</v>
      </c>
      <c r="CB1" s="3">
        <v>3</v>
      </c>
      <c r="CC1" s="3">
        <v>4</v>
      </c>
      <c r="CD1" s="3">
        <v>5</v>
      </c>
      <c r="CE1" s="3">
        <v>6</v>
      </c>
      <c r="CF1" s="3">
        <v>7</v>
      </c>
      <c r="CG1" s="3">
        <v>8</v>
      </c>
      <c r="CH1" s="3" t="s">
        <v>0</v>
      </c>
      <c r="CI1" s="3" t="s">
        <v>1</v>
      </c>
      <c r="CJ1" s="3" t="s">
        <v>2</v>
      </c>
      <c r="CK1" s="3" t="s">
        <v>3</v>
      </c>
      <c r="CL1" s="3" t="s">
        <v>4</v>
      </c>
      <c r="CM1" s="3" t="s">
        <v>5</v>
      </c>
    </row>
    <row r="2" spans="1:91" s="4" customFormat="1" ht="10.5" x14ac:dyDescent="0.15">
      <c r="B2" s="7" t="s">
        <v>6</v>
      </c>
      <c r="C2" s="7" t="s">
        <v>35</v>
      </c>
      <c r="D2" s="7" t="s">
        <v>6</v>
      </c>
      <c r="E2" s="7" t="s">
        <v>35</v>
      </c>
      <c r="F2" s="7" t="s">
        <v>6</v>
      </c>
      <c r="G2" s="7" t="s">
        <v>35</v>
      </c>
      <c r="H2" s="7" t="s">
        <v>6</v>
      </c>
      <c r="I2" s="7" t="s">
        <v>35</v>
      </c>
      <c r="J2" s="7" t="s">
        <v>6</v>
      </c>
      <c r="K2" s="7" t="s">
        <v>6</v>
      </c>
      <c r="L2" s="7" t="s">
        <v>35</v>
      </c>
      <c r="M2" s="7" t="s">
        <v>6</v>
      </c>
      <c r="N2" s="7" t="s">
        <v>35</v>
      </c>
      <c r="O2" s="7" t="s">
        <v>35</v>
      </c>
      <c r="P2" s="7" t="s">
        <v>6</v>
      </c>
      <c r="Q2" s="7" t="s">
        <v>6</v>
      </c>
      <c r="R2" s="7" t="s">
        <v>35</v>
      </c>
      <c r="S2" s="7" t="s">
        <v>6</v>
      </c>
      <c r="T2" s="7" t="s">
        <v>35</v>
      </c>
      <c r="U2" s="7" t="s">
        <v>6</v>
      </c>
      <c r="V2" s="7" t="s">
        <v>35</v>
      </c>
      <c r="W2" s="7" t="s">
        <v>6</v>
      </c>
      <c r="X2" s="7" t="s">
        <v>35</v>
      </c>
      <c r="Y2" s="7" t="s">
        <v>35</v>
      </c>
      <c r="Z2" s="7" t="s">
        <v>6</v>
      </c>
      <c r="AA2" s="7" t="s">
        <v>35</v>
      </c>
      <c r="AB2" s="7" t="s">
        <v>6</v>
      </c>
      <c r="AC2" s="7" t="s">
        <v>35</v>
      </c>
      <c r="AD2" s="7" t="s">
        <v>35</v>
      </c>
      <c r="AE2" s="7" t="s">
        <v>6</v>
      </c>
      <c r="AF2" s="1" t="s">
        <v>9</v>
      </c>
      <c r="AG2" s="1" t="s">
        <v>9</v>
      </c>
      <c r="AH2" s="1" t="s">
        <v>9</v>
      </c>
      <c r="AI2" s="1" t="s">
        <v>9</v>
      </c>
      <c r="AJ2" s="1" t="s">
        <v>9</v>
      </c>
      <c r="AK2" s="1" t="s">
        <v>9</v>
      </c>
      <c r="AL2" s="1" t="s">
        <v>9</v>
      </c>
      <c r="AM2" s="1" t="s">
        <v>9</v>
      </c>
      <c r="AN2" s="1" t="s">
        <v>9</v>
      </c>
      <c r="AO2" s="1" t="s">
        <v>9</v>
      </c>
      <c r="AP2" s="1" t="s">
        <v>9</v>
      </c>
      <c r="AQ2" s="1" t="s">
        <v>9</v>
      </c>
      <c r="AR2" s="1" t="s">
        <v>9</v>
      </c>
      <c r="AS2" s="1" t="s">
        <v>9</v>
      </c>
      <c r="AT2" s="1" t="s">
        <v>9</v>
      </c>
      <c r="AU2" s="1" t="s">
        <v>9</v>
      </c>
      <c r="AV2" s="1" t="s">
        <v>9</v>
      </c>
      <c r="AW2" s="1" t="s">
        <v>9</v>
      </c>
      <c r="AX2" s="1" t="s">
        <v>9</v>
      </c>
      <c r="AY2" s="1" t="s">
        <v>9</v>
      </c>
      <c r="AZ2" s="1" t="s">
        <v>9</v>
      </c>
      <c r="BA2" s="1" t="s">
        <v>9</v>
      </c>
      <c r="BB2" s="1" t="s">
        <v>9</v>
      </c>
      <c r="BC2" s="1" t="s">
        <v>9</v>
      </c>
      <c r="BD2" s="1" t="s">
        <v>9</v>
      </c>
      <c r="BE2" s="1" t="s">
        <v>9</v>
      </c>
      <c r="BF2" s="1" t="s">
        <v>9</v>
      </c>
      <c r="BG2" s="1" t="s">
        <v>9</v>
      </c>
      <c r="BH2" s="1" t="s">
        <v>9</v>
      </c>
      <c r="BI2" s="1" t="s">
        <v>9</v>
      </c>
      <c r="BJ2" s="5" t="s">
        <v>8</v>
      </c>
      <c r="BK2" s="5" t="s">
        <v>8</v>
      </c>
      <c r="BL2" s="5" t="s">
        <v>8</v>
      </c>
      <c r="BM2" s="5" t="s">
        <v>8</v>
      </c>
      <c r="BN2" s="5" t="s">
        <v>8</v>
      </c>
      <c r="BO2" s="5" t="s">
        <v>8</v>
      </c>
      <c r="BP2" s="5" t="s">
        <v>8</v>
      </c>
      <c r="BQ2" s="5" t="s">
        <v>8</v>
      </c>
      <c r="BR2" s="5" t="s">
        <v>8</v>
      </c>
      <c r="BS2" s="5" t="s">
        <v>8</v>
      </c>
      <c r="BT2" s="5" t="s">
        <v>8</v>
      </c>
      <c r="BU2" s="5" t="s">
        <v>8</v>
      </c>
      <c r="BV2" s="5" t="s">
        <v>8</v>
      </c>
      <c r="BW2" s="5" t="s">
        <v>8</v>
      </c>
      <c r="BX2" s="5" t="s">
        <v>8</v>
      </c>
      <c r="BY2" s="5" t="s">
        <v>8</v>
      </c>
      <c r="BZ2" s="5" t="s">
        <v>8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5" t="s">
        <v>8</v>
      </c>
      <c r="CG2" s="5" t="s">
        <v>8</v>
      </c>
      <c r="CH2" s="5" t="s">
        <v>8</v>
      </c>
      <c r="CI2" s="5" t="s">
        <v>8</v>
      </c>
      <c r="CJ2" s="5" t="s">
        <v>8</v>
      </c>
      <c r="CK2" s="5" t="s">
        <v>8</v>
      </c>
      <c r="CL2" s="5" t="s">
        <v>8</v>
      </c>
      <c r="CM2" s="5" t="s">
        <v>8</v>
      </c>
    </row>
    <row r="3" spans="1:91" s="4" customFormat="1" ht="10.5" x14ac:dyDescent="0.15">
      <c r="B3" s="7" t="s">
        <v>34</v>
      </c>
      <c r="C3" s="7" t="s">
        <v>34</v>
      </c>
      <c r="D3" s="7" t="s">
        <v>34</v>
      </c>
      <c r="E3" s="7" t="s">
        <v>34</v>
      </c>
      <c r="F3" s="7" t="s">
        <v>34</v>
      </c>
      <c r="G3" s="7" t="s">
        <v>34</v>
      </c>
      <c r="H3" s="7" t="s">
        <v>34</v>
      </c>
      <c r="I3" s="7" t="s">
        <v>34</v>
      </c>
      <c r="J3" s="7" t="s">
        <v>34</v>
      </c>
      <c r="K3" s="7" t="s">
        <v>34</v>
      </c>
      <c r="L3" s="7" t="s">
        <v>34</v>
      </c>
      <c r="M3" s="7" t="s">
        <v>34</v>
      </c>
      <c r="N3" s="7" t="s">
        <v>34</v>
      </c>
      <c r="O3" s="7" t="s">
        <v>34</v>
      </c>
      <c r="P3" s="7" t="s">
        <v>34</v>
      </c>
      <c r="Q3" s="7" t="s">
        <v>36</v>
      </c>
      <c r="R3" s="7" t="s">
        <v>36</v>
      </c>
      <c r="S3" s="7" t="s">
        <v>36</v>
      </c>
      <c r="T3" s="7" t="s">
        <v>36</v>
      </c>
      <c r="U3" s="7" t="s">
        <v>36</v>
      </c>
      <c r="V3" s="7" t="s">
        <v>36</v>
      </c>
      <c r="W3" s="7" t="s">
        <v>36</v>
      </c>
      <c r="X3" s="7" t="s">
        <v>36</v>
      </c>
      <c r="Y3" s="7" t="s">
        <v>36</v>
      </c>
      <c r="Z3" s="7" t="s">
        <v>36</v>
      </c>
      <c r="AA3" s="7" t="s">
        <v>36</v>
      </c>
      <c r="AB3" s="7" t="s">
        <v>36</v>
      </c>
      <c r="AC3" s="7" t="s">
        <v>36</v>
      </c>
      <c r="AD3" s="7" t="s">
        <v>36</v>
      </c>
      <c r="AE3" s="7" t="s">
        <v>36</v>
      </c>
      <c r="AF3" s="6" t="s">
        <v>36</v>
      </c>
      <c r="AG3" s="6" t="s">
        <v>36</v>
      </c>
      <c r="AH3" s="6" t="s">
        <v>36</v>
      </c>
      <c r="AI3" s="6" t="s">
        <v>36</v>
      </c>
      <c r="AJ3" s="6" t="s">
        <v>36</v>
      </c>
      <c r="AK3" s="6" t="s">
        <v>36</v>
      </c>
      <c r="AL3" s="6" t="s">
        <v>36</v>
      </c>
      <c r="AM3" s="6" t="s">
        <v>36</v>
      </c>
      <c r="AN3" s="6" t="s">
        <v>36</v>
      </c>
      <c r="AO3" s="6" t="s">
        <v>36</v>
      </c>
      <c r="AP3" s="6" t="s">
        <v>36</v>
      </c>
      <c r="AQ3" s="6" t="s">
        <v>36</v>
      </c>
      <c r="AR3" s="6" t="s">
        <v>36</v>
      </c>
      <c r="AS3" s="6" t="s">
        <v>36</v>
      </c>
      <c r="AT3" s="6" t="s">
        <v>36</v>
      </c>
      <c r="AU3" s="6" t="s">
        <v>34</v>
      </c>
      <c r="AV3" s="6" t="s">
        <v>34</v>
      </c>
      <c r="AW3" s="6" t="s">
        <v>34</v>
      </c>
      <c r="AX3" s="6" t="s">
        <v>34</v>
      </c>
      <c r="AY3" s="6" t="s">
        <v>34</v>
      </c>
      <c r="AZ3" s="6" t="s">
        <v>34</v>
      </c>
      <c r="BA3" s="6" t="s">
        <v>34</v>
      </c>
      <c r="BB3" s="6" t="s">
        <v>34</v>
      </c>
      <c r="BC3" s="6" t="s">
        <v>34</v>
      </c>
      <c r="BD3" s="6" t="s">
        <v>34</v>
      </c>
      <c r="BE3" s="6" t="s">
        <v>34</v>
      </c>
      <c r="BF3" s="6" t="s">
        <v>34</v>
      </c>
      <c r="BG3" s="6" t="s">
        <v>34</v>
      </c>
      <c r="BH3" s="6" t="s">
        <v>34</v>
      </c>
      <c r="BI3" s="6" t="s">
        <v>34</v>
      </c>
      <c r="BJ3" s="6" t="s">
        <v>36</v>
      </c>
      <c r="BK3" s="6" t="s">
        <v>36</v>
      </c>
      <c r="BL3" s="6" t="s">
        <v>36</v>
      </c>
      <c r="BM3" s="6" t="s">
        <v>36</v>
      </c>
      <c r="BN3" s="6" t="s">
        <v>36</v>
      </c>
      <c r="BO3" s="6" t="s">
        <v>36</v>
      </c>
      <c r="BP3" s="6" t="s">
        <v>36</v>
      </c>
      <c r="BQ3" s="6" t="s">
        <v>36</v>
      </c>
      <c r="BR3" s="6" t="s">
        <v>36</v>
      </c>
      <c r="BS3" s="6" t="s">
        <v>36</v>
      </c>
      <c r="BT3" s="6" t="s">
        <v>36</v>
      </c>
      <c r="BU3" s="6" t="s">
        <v>36</v>
      </c>
      <c r="BV3" s="6" t="s">
        <v>36</v>
      </c>
      <c r="BW3" s="6" t="s">
        <v>36</v>
      </c>
      <c r="BX3" s="6" t="s">
        <v>36</v>
      </c>
      <c r="BY3" s="6" t="s">
        <v>34</v>
      </c>
      <c r="BZ3" s="6" t="s">
        <v>34</v>
      </c>
      <c r="CA3" s="6" t="s">
        <v>34</v>
      </c>
      <c r="CB3" s="6" t="s">
        <v>34</v>
      </c>
      <c r="CC3" s="6" t="s">
        <v>34</v>
      </c>
      <c r="CD3" s="6" t="s">
        <v>34</v>
      </c>
      <c r="CE3" s="6" t="s">
        <v>34</v>
      </c>
      <c r="CF3" s="6" t="s">
        <v>34</v>
      </c>
      <c r="CG3" s="6" t="s">
        <v>34</v>
      </c>
      <c r="CH3" s="6" t="s">
        <v>34</v>
      </c>
      <c r="CI3" s="6" t="s">
        <v>34</v>
      </c>
      <c r="CJ3" s="6" t="s">
        <v>34</v>
      </c>
      <c r="CK3" s="6" t="s">
        <v>34</v>
      </c>
      <c r="CL3" s="6" t="s">
        <v>34</v>
      </c>
      <c r="CM3" s="6" t="s">
        <v>34</v>
      </c>
    </row>
    <row r="4" spans="1:91" s="4" customFormat="1" ht="10.5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</row>
    <row r="5" spans="1:91" s="4" customFormat="1" x14ac:dyDescent="0.25">
      <c r="A5" s="30" t="s">
        <v>10</v>
      </c>
      <c r="B5" s="31">
        <v>85.5</v>
      </c>
      <c r="C5" s="31">
        <v>85.5</v>
      </c>
      <c r="D5" s="31">
        <v>85.5</v>
      </c>
      <c r="E5" s="31">
        <v>85.5</v>
      </c>
      <c r="F5" s="31">
        <v>85.5</v>
      </c>
      <c r="G5" s="31">
        <v>85.5</v>
      </c>
      <c r="H5" s="31">
        <v>85.5</v>
      </c>
      <c r="I5" s="31">
        <v>85.5</v>
      </c>
      <c r="J5" s="31">
        <v>85.5</v>
      </c>
      <c r="K5" s="31">
        <v>85.5</v>
      </c>
      <c r="L5" s="31">
        <v>85.5</v>
      </c>
      <c r="M5" s="31">
        <v>85.5</v>
      </c>
      <c r="N5" s="31">
        <v>85.5</v>
      </c>
      <c r="O5" s="31">
        <v>85.5</v>
      </c>
      <c r="P5" s="31">
        <v>85.5</v>
      </c>
      <c r="Q5" s="31">
        <v>83.5</v>
      </c>
      <c r="R5" s="31">
        <v>83.5</v>
      </c>
      <c r="S5" s="31">
        <v>83.5</v>
      </c>
      <c r="T5" s="31">
        <v>83.5</v>
      </c>
      <c r="U5" s="31">
        <v>83.5</v>
      </c>
      <c r="V5" s="31">
        <v>83.5</v>
      </c>
      <c r="W5" s="31">
        <v>83.5</v>
      </c>
      <c r="X5" s="31">
        <v>83.5</v>
      </c>
      <c r="Y5" s="31">
        <v>83.5</v>
      </c>
      <c r="Z5" s="31">
        <v>83.5</v>
      </c>
      <c r="AA5" s="31">
        <v>83.5</v>
      </c>
      <c r="AB5" s="31">
        <v>83.5</v>
      </c>
      <c r="AC5" s="31">
        <v>83.5</v>
      </c>
      <c r="AD5" s="31">
        <v>83.5</v>
      </c>
      <c r="AE5" s="31">
        <v>83.5</v>
      </c>
      <c r="AF5" s="32">
        <v>124.91</v>
      </c>
      <c r="AG5" s="32">
        <v>117.02200000000001</v>
      </c>
      <c r="AH5" s="32">
        <v>99.207999999999998</v>
      </c>
      <c r="AI5" s="32">
        <v>116.94499999999999</v>
      </c>
      <c r="AJ5" s="32">
        <v>118.051</v>
      </c>
      <c r="AK5" s="32">
        <v>109.934</v>
      </c>
      <c r="AL5" s="32">
        <v>117.133</v>
      </c>
      <c r="AM5" s="32">
        <v>111.73699999999999</v>
      </c>
      <c r="AN5" s="32">
        <v>68.336100000000002</v>
      </c>
      <c r="AO5" s="32">
        <v>67.486000000000004</v>
      </c>
      <c r="AP5" s="32">
        <v>106.70099999999999</v>
      </c>
      <c r="AQ5" s="32">
        <v>106.857</v>
      </c>
      <c r="AR5" s="32">
        <v>52.776899999999998</v>
      </c>
      <c r="AS5" s="32">
        <v>114.389</v>
      </c>
      <c r="AT5" s="32">
        <v>88.361999999999995</v>
      </c>
      <c r="AU5" s="32">
        <v>125.1</v>
      </c>
      <c r="AV5" s="32">
        <v>125</v>
      </c>
      <c r="AW5" s="32">
        <v>124.999</v>
      </c>
      <c r="AX5" s="32">
        <v>125</v>
      </c>
      <c r="AY5" s="32">
        <v>125</v>
      </c>
      <c r="AZ5" s="32">
        <v>124.999</v>
      </c>
      <c r="BA5" s="32">
        <v>125</v>
      </c>
      <c r="BB5" s="32">
        <v>125</v>
      </c>
      <c r="BC5" s="32">
        <v>114.8343</v>
      </c>
      <c r="BD5" s="32">
        <v>116.13800000000001</v>
      </c>
      <c r="BE5" s="32">
        <v>125</v>
      </c>
      <c r="BF5" s="32">
        <v>124.999</v>
      </c>
      <c r="BG5" s="32">
        <v>109.6022</v>
      </c>
      <c r="BH5" s="32">
        <v>124.999</v>
      </c>
      <c r="BI5" s="32">
        <v>124.994</v>
      </c>
      <c r="BJ5" s="32">
        <v>124.9</v>
      </c>
      <c r="BK5" s="32">
        <v>125</v>
      </c>
      <c r="BL5" s="32">
        <v>125</v>
      </c>
      <c r="BM5" s="32">
        <v>125</v>
      </c>
      <c r="BN5" s="32">
        <v>125</v>
      </c>
      <c r="BO5" s="32">
        <v>125</v>
      </c>
      <c r="BP5" s="32">
        <v>125</v>
      </c>
      <c r="BQ5" s="32">
        <v>125</v>
      </c>
      <c r="BR5" s="32">
        <v>107.63</v>
      </c>
      <c r="BS5" s="32">
        <v>113.95</v>
      </c>
      <c r="BT5" s="32">
        <v>125</v>
      </c>
      <c r="BU5" s="32">
        <v>125</v>
      </c>
      <c r="BV5" s="32">
        <v>69.179085000000001</v>
      </c>
      <c r="BW5" s="32">
        <v>125</v>
      </c>
      <c r="BX5" s="32">
        <v>125</v>
      </c>
      <c r="BY5" s="31">
        <v>125</v>
      </c>
      <c r="BZ5" s="31">
        <v>125</v>
      </c>
      <c r="CA5" s="31">
        <v>125</v>
      </c>
      <c r="CB5" s="31">
        <v>125</v>
      </c>
      <c r="CC5" s="31">
        <v>125</v>
      </c>
      <c r="CD5" s="31">
        <v>125</v>
      </c>
      <c r="CE5" s="31">
        <v>125</v>
      </c>
      <c r="CF5" s="31">
        <v>125</v>
      </c>
      <c r="CG5" s="31">
        <v>125</v>
      </c>
      <c r="CH5" s="31">
        <v>125</v>
      </c>
      <c r="CI5" s="31">
        <v>125</v>
      </c>
      <c r="CJ5" s="31">
        <v>125</v>
      </c>
      <c r="CK5" s="33">
        <v>125</v>
      </c>
      <c r="CL5" s="31">
        <v>125</v>
      </c>
      <c r="CM5" s="31">
        <v>125</v>
      </c>
    </row>
    <row r="6" spans="1:91" s="4" customFormat="1" x14ac:dyDescent="0.25">
      <c r="A6" s="34" t="s">
        <v>42</v>
      </c>
      <c r="B6" s="31">
        <v>85.5</v>
      </c>
      <c r="C6" s="31">
        <v>85.5</v>
      </c>
      <c r="D6" s="31">
        <v>85.5</v>
      </c>
      <c r="E6" s="31">
        <v>85.5</v>
      </c>
      <c r="F6" s="31">
        <v>85.5</v>
      </c>
      <c r="G6" s="31">
        <v>85.5</v>
      </c>
      <c r="H6" s="31">
        <v>85.5</v>
      </c>
      <c r="I6" s="31">
        <v>85.5</v>
      </c>
      <c r="J6" s="31">
        <v>85.5</v>
      </c>
      <c r="K6" s="31">
        <v>85.5</v>
      </c>
      <c r="L6" s="31">
        <v>85.5</v>
      </c>
      <c r="M6" s="31">
        <v>85.5</v>
      </c>
      <c r="N6" s="31">
        <v>85.5</v>
      </c>
      <c r="O6" s="31">
        <v>85.5</v>
      </c>
      <c r="P6" s="31">
        <v>85.5</v>
      </c>
      <c r="Q6" s="31">
        <v>83.5</v>
      </c>
      <c r="R6" s="31">
        <v>83.5</v>
      </c>
      <c r="S6" s="31">
        <v>83.5</v>
      </c>
      <c r="T6" s="31">
        <v>83.5</v>
      </c>
      <c r="U6" s="31">
        <v>83.5</v>
      </c>
      <c r="V6" s="31">
        <v>83.5</v>
      </c>
      <c r="W6" s="31">
        <v>83.5</v>
      </c>
      <c r="X6" s="31">
        <v>83.5</v>
      </c>
      <c r="Y6" s="31">
        <v>83.5</v>
      </c>
      <c r="Z6" s="31">
        <v>83.5</v>
      </c>
      <c r="AA6" s="31">
        <v>83.5</v>
      </c>
      <c r="AB6" s="31">
        <v>83.5</v>
      </c>
      <c r="AC6" s="31">
        <v>83.5</v>
      </c>
      <c r="AD6" s="31">
        <v>83.5</v>
      </c>
      <c r="AE6" s="31">
        <v>83.5</v>
      </c>
      <c r="AF6" s="32">
        <v>73.488</v>
      </c>
      <c r="AG6" s="32">
        <v>112.68899999999999</v>
      </c>
      <c r="AH6" s="32">
        <v>90.817999999999998</v>
      </c>
      <c r="AI6" s="32">
        <v>112.52800000000001</v>
      </c>
      <c r="AJ6" s="32">
        <v>114.133</v>
      </c>
      <c r="AK6" s="32">
        <v>103.994</v>
      </c>
      <c r="AL6" s="32">
        <v>112.949</v>
      </c>
      <c r="AM6" s="32">
        <v>105.505</v>
      </c>
      <c r="AN6" s="32">
        <v>64.805000000000007</v>
      </c>
      <c r="AO6" s="32">
        <v>63.656999999999996</v>
      </c>
      <c r="AP6" s="32">
        <v>100.337</v>
      </c>
      <c r="AQ6" s="32">
        <v>100.476</v>
      </c>
      <c r="AR6" s="32">
        <v>48.9041</v>
      </c>
      <c r="AS6" s="32">
        <v>110.137</v>
      </c>
      <c r="AT6" s="32">
        <v>79.253</v>
      </c>
      <c r="AU6" s="32">
        <v>125.015</v>
      </c>
      <c r="AV6" s="32">
        <v>124.79300000000001</v>
      </c>
      <c r="AW6" s="32">
        <v>123.742</v>
      </c>
      <c r="AX6" s="32">
        <v>124.803</v>
      </c>
      <c r="AY6" s="32">
        <v>124.90900000000001</v>
      </c>
      <c r="AZ6" s="32">
        <v>124.58</v>
      </c>
      <c r="BA6" s="32">
        <v>124.84399999999999</v>
      </c>
      <c r="BB6" s="32">
        <v>124.655</v>
      </c>
      <c r="BC6" s="32">
        <v>91.45</v>
      </c>
      <c r="BD6" s="32">
        <v>93.546999999999997</v>
      </c>
      <c r="BE6" s="32">
        <v>121.319</v>
      </c>
      <c r="BF6" s="32">
        <v>122.261</v>
      </c>
      <c r="BG6" s="32">
        <v>88.647300000000001</v>
      </c>
      <c r="BH6" s="32">
        <v>124.02200000000001</v>
      </c>
      <c r="BI6" s="32">
        <v>123.536</v>
      </c>
      <c r="BJ6" s="32">
        <v>70.5</v>
      </c>
      <c r="BK6" s="32">
        <v>102.74</v>
      </c>
      <c r="BL6" s="32">
        <v>84.52</v>
      </c>
      <c r="BM6" s="32">
        <v>100.98</v>
      </c>
      <c r="BN6" s="32">
        <v>106.5</v>
      </c>
      <c r="BO6" s="32">
        <v>95.35</v>
      </c>
      <c r="BP6" s="32">
        <v>101.46</v>
      </c>
      <c r="BQ6" s="32">
        <v>99.89</v>
      </c>
      <c r="BR6" s="32">
        <v>71.91</v>
      </c>
      <c r="BS6" s="32">
        <v>71.09</v>
      </c>
      <c r="BT6" s="32">
        <v>99.66</v>
      </c>
      <c r="BU6" s="32">
        <v>97.61</v>
      </c>
      <c r="BV6" s="32">
        <v>55.578800999999999</v>
      </c>
      <c r="BW6" s="32">
        <v>105.79</v>
      </c>
      <c r="BX6" s="32">
        <v>85.25</v>
      </c>
      <c r="BY6" s="31">
        <v>92.45</v>
      </c>
      <c r="BZ6" s="31">
        <v>115.12</v>
      </c>
      <c r="CA6" s="31">
        <v>103.57</v>
      </c>
      <c r="CB6" s="31">
        <v>114.02</v>
      </c>
      <c r="CC6" s="31">
        <v>116.83</v>
      </c>
      <c r="CD6" s="31">
        <v>110.57</v>
      </c>
      <c r="CE6" s="31">
        <v>114.4</v>
      </c>
      <c r="CF6" s="31">
        <v>113.55</v>
      </c>
      <c r="CG6" s="33">
        <v>85.06</v>
      </c>
      <c r="CH6" s="31">
        <v>89.05</v>
      </c>
      <c r="CI6" s="31">
        <v>108.4</v>
      </c>
      <c r="CJ6" s="31">
        <v>107.16</v>
      </c>
      <c r="CK6" s="33">
        <v>96.836709999999997</v>
      </c>
      <c r="CL6" s="31">
        <v>112.96</v>
      </c>
      <c r="CM6" s="31">
        <v>102.11</v>
      </c>
    </row>
    <row r="7" spans="1:91" s="4" customFormat="1" x14ac:dyDescent="0.25">
      <c r="A7" s="30" t="s">
        <v>12</v>
      </c>
      <c r="B7" s="31">
        <v>85.5</v>
      </c>
      <c r="C7" s="31">
        <v>85.5</v>
      </c>
      <c r="D7" s="31">
        <v>85.5</v>
      </c>
      <c r="E7" s="31">
        <v>85.5</v>
      </c>
      <c r="F7" s="31">
        <v>85.5</v>
      </c>
      <c r="G7" s="31">
        <v>85.5</v>
      </c>
      <c r="H7" s="31">
        <v>85.5</v>
      </c>
      <c r="I7" s="31">
        <v>85.5</v>
      </c>
      <c r="J7" s="31">
        <v>85.5</v>
      </c>
      <c r="K7" s="31">
        <v>85.5</v>
      </c>
      <c r="L7" s="31">
        <v>85.5</v>
      </c>
      <c r="M7" s="31">
        <v>85.5</v>
      </c>
      <c r="N7" s="31">
        <v>85.5</v>
      </c>
      <c r="O7" s="31">
        <v>85.5</v>
      </c>
      <c r="P7" s="31">
        <v>85.5</v>
      </c>
      <c r="Q7" s="31">
        <v>83.5</v>
      </c>
      <c r="R7" s="31">
        <v>83.5</v>
      </c>
      <c r="S7" s="31">
        <v>83.5</v>
      </c>
      <c r="T7" s="31">
        <v>83.5</v>
      </c>
      <c r="U7" s="31">
        <v>83.5</v>
      </c>
      <c r="V7" s="31">
        <v>83.5</v>
      </c>
      <c r="W7" s="31">
        <v>83.5</v>
      </c>
      <c r="X7" s="31">
        <v>83.5</v>
      </c>
      <c r="Y7" s="31">
        <v>83.5</v>
      </c>
      <c r="Z7" s="31">
        <v>83.5</v>
      </c>
      <c r="AA7" s="31">
        <v>83.5</v>
      </c>
      <c r="AB7" s="31">
        <v>83.5</v>
      </c>
      <c r="AC7" s="31">
        <v>83.5</v>
      </c>
      <c r="AD7" s="31">
        <v>83.5</v>
      </c>
      <c r="AE7" s="31">
        <v>83.5</v>
      </c>
      <c r="AF7" s="32">
        <v>51.786999999999999</v>
      </c>
      <c r="AG7" s="32">
        <v>100.792</v>
      </c>
      <c r="AH7" s="32">
        <v>70.385999999999996</v>
      </c>
      <c r="AI7" s="32">
        <v>100.229</v>
      </c>
      <c r="AJ7" s="32">
        <v>104.199</v>
      </c>
      <c r="AK7" s="32">
        <v>83.19</v>
      </c>
      <c r="AL7" s="32">
        <v>101.3</v>
      </c>
      <c r="AM7" s="32">
        <v>85.781000000000006</v>
      </c>
      <c r="AN7" s="32">
        <v>60.026899999999998</v>
      </c>
      <c r="AO7" s="32">
        <v>57.002000000000002</v>
      </c>
      <c r="AP7" s="32">
        <v>93.491</v>
      </c>
      <c r="AQ7" s="32">
        <v>91</v>
      </c>
      <c r="AR7" s="32">
        <v>43.002699999999997</v>
      </c>
      <c r="AS7" s="32">
        <v>100.79</v>
      </c>
      <c r="AT7" s="32">
        <v>59.457999999999998</v>
      </c>
      <c r="AU7" s="32">
        <v>102.188</v>
      </c>
      <c r="AV7" s="32">
        <v>118.33199999999999</v>
      </c>
      <c r="AW7" s="32">
        <v>110.759</v>
      </c>
      <c r="AX7" s="32">
        <v>118.495</v>
      </c>
      <c r="AY7" s="32">
        <v>120.196</v>
      </c>
      <c r="AZ7" s="32">
        <v>116.408</v>
      </c>
      <c r="BA7" s="32">
        <v>118.405</v>
      </c>
      <c r="BB7" s="32">
        <v>117.631</v>
      </c>
      <c r="BC7" s="32">
        <v>60.9739</v>
      </c>
      <c r="BD7" s="32">
        <v>64.478999999999999</v>
      </c>
      <c r="BE7" s="32">
        <v>93.51</v>
      </c>
      <c r="BF7" s="32">
        <v>99.099000000000004</v>
      </c>
      <c r="BG7" s="32">
        <v>65.318399999999997</v>
      </c>
      <c r="BH7" s="32">
        <v>109.626</v>
      </c>
      <c r="BI7" s="32">
        <v>105.01600000000001</v>
      </c>
      <c r="BJ7" s="32">
        <v>54.68</v>
      </c>
      <c r="BK7" s="32">
        <v>93.59</v>
      </c>
      <c r="BL7" s="32">
        <v>66.83</v>
      </c>
      <c r="BM7" s="32">
        <v>92.58</v>
      </c>
      <c r="BN7" s="32">
        <v>97.36</v>
      </c>
      <c r="BO7" s="32">
        <v>70.62</v>
      </c>
      <c r="BP7" s="32">
        <v>93.18</v>
      </c>
      <c r="BQ7" s="32">
        <v>83.2</v>
      </c>
      <c r="BR7" s="32">
        <v>61</v>
      </c>
      <c r="BS7" s="32">
        <v>57</v>
      </c>
      <c r="BT7" s="32">
        <v>93.5</v>
      </c>
      <c r="BU7" s="32">
        <v>91</v>
      </c>
      <c r="BV7" s="32">
        <v>43.004240000000003</v>
      </c>
      <c r="BW7" s="32">
        <v>100.79</v>
      </c>
      <c r="BX7" s="32">
        <v>64.7</v>
      </c>
      <c r="BY7" s="31">
        <v>71.02</v>
      </c>
      <c r="BZ7" s="31">
        <v>104.54</v>
      </c>
      <c r="CA7" s="31">
        <v>83.05</v>
      </c>
      <c r="CB7" s="31">
        <v>103.51</v>
      </c>
      <c r="CC7" s="31">
        <v>107.14</v>
      </c>
      <c r="CD7" s="31">
        <v>91.1</v>
      </c>
      <c r="CE7" s="31">
        <v>104.24</v>
      </c>
      <c r="CF7" s="31">
        <v>97.9</v>
      </c>
      <c r="CG7" s="33">
        <v>61</v>
      </c>
      <c r="CH7" s="31">
        <v>65</v>
      </c>
      <c r="CI7" s="31">
        <v>93.5</v>
      </c>
      <c r="CJ7" s="31">
        <v>91</v>
      </c>
      <c r="CK7" s="33">
        <v>68</v>
      </c>
      <c r="CL7" s="31">
        <v>100.79</v>
      </c>
      <c r="CM7" s="31">
        <v>80.37</v>
      </c>
    </row>
    <row r="8" spans="1:91" s="4" customFormat="1" x14ac:dyDescent="0.25">
      <c r="A8" s="30" t="s">
        <v>13</v>
      </c>
      <c r="B8" s="31">
        <v>53</v>
      </c>
      <c r="C8" s="31">
        <v>53</v>
      </c>
      <c r="D8" s="31">
        <v>53</v>
      </c>
      <c r="E8" s="31">
        <v>53</v>
      </c>
      <c r="F8" s="31">
        <v>53</v>
      </c>
      <c r="G8" s="31">
        <v>53</v>
      </c>
      <c r="H8" s="31">
        <v>53</v>
      </c>
      <c r="I8" s="31">
        <v>53</v>
      </c>
      <c r="J8" s="31">
        <v>53</v>
      </c>
      <c r="K8" s="31">
        <v>53</v>
      </c>
      <c r="L8" s="31">
        <v>53</v>
      </c>
      <c r="M8" s="31">
        <v>53</v>
      </c>
      <c r="N8" s="31">
        <v>53</v>
      </c>
      <c r="O8" s="31">
        <v>53</v>
      </c>
      <c r="P8" s="31">
        <v>53</v>
      </c>
      <c r="Q8" s="31">
        <v>47</v>
      </c>
      <c r="R8" s="31">
        <v>47</v>
      </c>
      <c r="S8" s="31">
        <v>47</v>
      </c>
      <c r="T8" s="31">
        <v>47</v>
      </c>
      <c r="U8" s="31">
        <v>47</v>
      </c>
      <c r="V8" s="31">
        <v>47</v>
      </c>
      <c r="W8" s="31">
        <v>47</v>
      </c>
      <c r="X8" s="31">
        <v>47</v>
      </c>
      <c r="Y8" s="31">
        <v>47</v>
      </c>
      <c r="Z8" s="31">
        <v>47</v>
      </c>
      <c r="AA8" s="31">
        <v>47</v>
      </c>
      <c r="AB8" s="31">
        <v>47</v>
      </c>
      <c r="AC8" s="31">
        <v>47</v>
      </c>
      <c r="AD8" s="31">
        <v>47</v>
      </c>
      <c r="AE8" s="31">
        <v>47</v>
      </c>
      <c r="AF8" s="32">
        <v>31.105</v>
      </c>
      <c r="AG8" s="32">
        <v>64.174999999999997</v>
      </c>
      <c r="AH8" s="32">
        <v>36.063000000000002</v>
      </c>
      <c r="AI8" s="32">
        <v>66.436999999999998</v>
      </c>
      <c r="AJ8" s="32">
        <v>69.682000000000002</v>
      </c>
      <c r="AK8" s="32">
        <v>41.161999999999999</v>
      </c>
      <c r="AL8" s="32">
        <v>67.072999999999993</v>
      </c>
      <c r="AM8" s="32">
        <v>41.261000000000003</v>
      </c>
      <c r="AN8" s="32">
        <v>29.1387</v>
      </c>
      <c r="AO8" s="32">
        <v>26.681000000000001</v>
      </c>
      <c r="AP8" s="32">
        <v>42.268000000000001</v>
      </c>
      <c r="AQ8" s="32">
        <v>39.515000000000001</v>
      </c>
      <c r="AR8" s="32">
        <v>22.810400000000001</v>
      </c>
      <c r="AS8" s="32">
        <v>47.661999999999999</v>
      </c>
      <c r="AT8" s="32">
        <v>30.777000000000001</v>
      </c>
      <c r="AU8" s="32">
        <v>74.757999999999996</v>
      </c>
      <c r="AV8" s="32">
        <v>103.551</v>
      </c>
      <c r="AW8" s="32">
        <v>86.05</v>
      </c>
      <c r="AX8" s="32">
        <v>101.99299999999999</v>
      </c>
      <c r="AY8" s="32">
        <v>108.43300000000001</v>
      </c>
      <c r="AZ8" s="32">
        <v>95.421000000000006</v>
      </c>
      <c r="BA8" s="32">
        <v>104.706</v>
      </c>
      <c r="BB8" s="32">
        <v>100.246</v>
      </c>
      <c r="BC8" s="32">
        <v>53.148299999999999</v>
      </c>
      <c r="BD8" s="32">
        <v>54.218000000000004</v>
      </c>
      <c r="BE8" s="32">
        <v>81.575000000000003</v>
      </c>
      <c r="BF8" s="32">
        <v>82.004999999999995</v>
      </c>
      <c r="BG8" s="32">
        <v>50.364699999999999</v>
      </c>
      <c r="BH8" s="32">
        <v>90.888999999999996</v>
      </c>
      <c r="BI8" s="32">
        <v>79.799000000000007</v>
      </c>
      <c r="BJ8" s="32">
        <v>39.9</v>
      </c>
      <c r="BK8" s="32">
        <v>76.17</v>
      </c>
      <c r="BL8" s="32">
        <v>49.54</v>
      </c>
      <c r="BM8" s="32">
        <v>75.61</v>
      </c>
      <c r="BN8" s="32">
        <v>78.7</v>
      </c>
      <c r="BO8" s="32">
        <v>49.7</v>
      </c>
      <c r="BP8" s="32">
        <v>75.86</v>
      </c>
      <c r="BQ8" s="32">
        <v>62.52</v>
      </c>
      <c r="BR8" s="32">
        <v>40.71</v>
      </c>
      <c r="BS8" s="32">
        <v>40.33</v>
      </c>
      <c r="BT8" s="32">
        <v>59.22</v>
      </c>
      <c r="BU8" s="32">
        <v>57.89</v>
      </c>
      <c r="BV8" s="32">
        <v>32.764851</v>
      </c>
      <c r="BW8" s="32">
        <v>64.430000000000007</v>
      </c>
      <c r="BX8" s="32">
        <v>46.58</v>
      </c>
      <c r="BY8" s="31">
        <v>53.89</v>
      </c>
      <c r="BZ8" s="31">
        <v>88.97</v>
      </c>
      <c r="CA8" s="31">
        <v>64.180000000000007</v>
      </c>
      <c r="CB8" s="31">
        <v>87.84</v>
      </c>
      <c r="CC8" s="31">
        <v>91.54</v>
      </c>
      <c r="CD8" s="31">
        <v>69.73</v>
      </c>
      <c r="CE8" s="31">
        <v>88.46</v>
      </c>
      <c r="CF8" s="31">
        <v>78.260000000000005</v>
      </c>
      <c r="CG8" s="33">
        <v>49.79</v>
      </c>
      <c r="CH8" s="31">
        <v>51.55</v>
      </c>
      <c r="CI8" s="31">
        <v>73.88</v>
      </c>
      <c r="CJ8" s="31">
        <v>72.09</v>
      </c>
      <c r="CK8" s="33">
        <v>56.523856000000002</v>
      </c>
      <c r="CL8" s="31">
        <v>80.64</v>
      </c>
      <c r="CM8" s="31">
        <v>61.29</v>
      </c>
    </row>
    <row r="9" spans="1:91" s="4" customFormat="1" x14ac:dyDescent="0.25">
      <c r="A9" s="35" t="s">
        <v>14</v>
      </c>
      <c r="B9" s="31">
        <v>52.5</v>
      </c>
      <c r="C9" s="31">
        <v>52.5</v>
      </c>
      <c r="D9" s="31">
        <v>52.5</v>
      </c>
      <c r="E9" s="31">
        <v>52.5</v>
      </c>
      <c r="F9" s="31">
        <v>52.5</v>
      </c>
      <c r="G9" s="31">
        <v>52.5</v>
      </c>
      <c r="H9" s="31">
        <v>52.5</v>
      </c>
      <c r="I9" s="31">
        <v>52.5</v>
      </c>
      <c r="J9" s="31">
        <v>52.5</v>
      </c>
      <c r="K9" s="31">
        <v>52.5</v>
      </c>
      <c r="L9" s="31">
        <v>52.5</v>
      </c>
      <c r="M9" s="31">
        <v>52.5</v>
      </c>
      <c r="N9" s="31">
        <v>52.5</v>
      </c>
      <c r="O9" s="31">
        <v>52.5</v>
      </c>
      <c r="P9" s="31">
        <v>52.5</v>
      </c>
      <c r="Q9" s="31">
        <v>37.1</v>
      </c>
      <c r="R9" s="31">
        <v>37.1</v>
      </c>
      <c r="S9" s="31">
        <v>37.1</v>
      </c>
      <c r="T9" s="31">
        <v>37.1</v>
      </c>
      <c r="U9" s="31">
        <v>37.1</v>
      </c>
      <c r="V9" s="31">
        <v>37.1</v>
      </c>
      <c r="W9" s="31">
        <v>37.1</v>
      </c>
      <c r="X9" s="31">
        <v>37.1</v>
      </c>
      <c r="Y9" s="31">
        <v>37.1</v>
      </c>
      <c r="Z9" s="31">
        <v>37.1</v>
      </c>
      <c r="AA9" s="31">
        <v>37.1</v>
      </c>
      <c r="AB9" s="31">
        <v>37.1</v>
      </c>
      <c r="AC9" s="31">
        <v>37.1</v>
      </c>
      <c r="AD9" s="31">
        <v>37.1</v>
      </c>
      <c r="AE9" s="31">
        <v>37.1</v>
      </c>
      <c r="AF9" s="32">
        <v>9.8450000000000006</v>
      </c>
      <c r="AG9" s="32">
        <v>43.808</v>
      </c>
      <c r="AH9" s="32">
        <v>15.01</v>
      </c>
      <c r="AI9" s="32">
        <v>43.819000000000003</v>
      </c>
      <c r="AJ9" s="32">
        <v>43.816000000000003</v>
      </c>
      <c r="AK9" s="32">
        <v>20.38</v>
      </c>
      <c r="AL9" s="32">
        <v>43.811</v>
      </c>
      <c r="AM9" s="32">
        <v>22.562999999999999</v>
      </c>
      <c r="AN9" s="32">
        <v>8.2256</v>
      </c>
      <c r="AO9" s="32">
        <v>8.4169999999999998</v>
      </c>
      <c r="AP9" s="32">
        <v>12.55</v>
      </c>
      <c r="AQ9" s="32">
        <v>12.015000000000001</v>
      </c>
      <c r="AR9" s="32">
        <v>6.4866999999999999</v>
      </c>
      <c r="AS9" s="32">
        <v>13.701000000000001</v>
      </c>
      <c r="AT9" s="32">
        <v>11.1</v>
      </c>
      <c r="AU9" s="32">
        <v>29.352</v>
      </c>
      <c r="AV9" s="32">
        <v>69.207999999999998</v>
      </c>
      <c r="AW9" s="32">
        <v>43.055</v>
      </c>
      <c r="AX9" s="32">
        <v>66.914000000000001</v>
      </c>
      <c r="AY9" s="32">
        <v>68.944999999999993</v>
      </c>
      <c r="AZ9" s="32">
        <v>55.985999999999997</v>
      </c>
      <c r="BA9" s="32">
        <v>67.962000000000003</v>
      </c>
      <c r="BB9" s="32">
        <v>60.972999999999999</v>
      </c>
      <c r="BC9" s="32">
        <v>21.025500000000001</v>
      </c>
      <c r="BD9" s="32">
        <v>22.625</v>
      </c>
      <c r="BE9" s="32">
        <v>32.703000000000003</v>
      </c>
      <c r="BF9" s="32">
        <v>34.795000000000002</v>
      </c>
      <c r="BG9" s="32">
        <v>19.847999999999999</v>
      </c>
      <c r="BH9" s="32">
        <v>37.575000000000003</v>
      </c>
      <c r="BI9" s="32">
        <v>35.213999999999999</v>
      </c>
      <c r="BJ9" s="32">
        <v>9.69</v>
      </c>
      <c r="BK9" s="32">
        <v>37.200000000000003</v>
      </c>
      <c r="BL9" s="32">
        <v>12.17</v>
      </c>
      <c r="BM9" s="32">
        <v>37.200000000000003</v>
      </c>
      <c r="BN9" s="32">
        <v>37.200000000000003</v>
      </c>
      <c r="BO9" s="32">
        <v>11.34</v>
      </c>
      <c r="BP9" s="32">
        <v>37.200000000000003</v>
      </c>
      <c r="BQ9" s="32">
        <v>16.809999999999999</v>
      </c>
      <c r="BR9" s="32">
        <v>9.67</v>
      </c>
      <c r="BS9" s="32">
        <v>9.75</v>
      </c>
      <c r="BT9" s="32">
        <v>12.82</v>
      </c>
      <c r="BU9" s="32">
        <v>12.67</v>
      </c>
      <c r="BV9" s="32">
        <v>8.4855160000000005</v>
      </c>
      <c r="BW9" s="32">
        <v>13.83</v>
      </c>
      <c r="BX9" s="32">
        <v>11.3</v>
      </c>
      <c r="BY9" s="31">
        <v>14.81</v>
      </c>
      <c r="BZ9" s="31">
        <v>48.27</v>
      </c>
      <c r="CA9" s="31">
        <v>18.350000000000001</v>
      </c>
      <c r="CB9" s="31">
        <v>48.07</v>
      </c>
      <c r="CC9" s="31">
        <v>48.04</v>
      </c>
      <c r="CD9" s="31">
        <v>20.54</v>
      </c>
      <c r="CE9" s="31">
        <v>48.31</v>
      </c>
      <c r="CF9" s="31">
        <v>24.71</v>
      </c>
      <c r="CG9" s="33">
        <v>14.21</v>
      </c>
      <c r="CH9" s="31">
        <v>14.53</v>
      </c>
      <c r="CI9" s="31">
        <v>19.100000000000001</v>
      </c>
      <c r="CJ9" s="31">
        <v>18.77</v>
      </c>
      <c r="CK9" s="33">
        <v>41.148428000000003</v>
      </c>
      <c r="CL9" s="31">
        <v>21.22</v>
      </c>
      <c r="CM9" s="31">
        <v>17.18</v>
      </c>
    </row>
    <row r="10" spans="1:91" s="4" customFormat="1" x14ac:dyDescent="0.25">
      <c r="A10" s="30" t="s">
        <v>15</v>
      </c>
      <c r="B10" s="31">
        <f>43.8+0.3</f>
        <v>44.099999999999994</v>
      </c>
      <c r="C10" s="31">
        <f t="shared" ref="C10:P10" si="0">43.8+0.3</f>
        <v>44.099999999999994</v>
      </c>
      <c r="D10" s="31">
        <f t="shared" si="0"/>
        <v>44.099999999999994</v>
      </c>
      <c r="E10" s="31">
        <f t="shared" si="0"/>
        <v>44.099999999999994</v>
      </c>
      <c r="F10" s="31">
        <f t="shared" si="0"/>
        <v>44.099999999999994</v>
      </c>
      <c r="G10" s="31">
        <f t="shared" si="0"/>
        <v>44.099999999999994</v>
      </c>
      <c r="H10" s="31">
        <f t="shared" si="0"/>
        <v>44.099999999999994</v>
      </c>
      <c r="I10" s="31">
        <f t="shared" si="0"/>
        <v>44.099999999999994</v>
      </c>
      <c r="J10" s="31">
        <f t="shared" si="0"/>
        <v>44.099999999999994</v>
      </c>
      <c r="K10" s="31">
        <f t="shared" si="0"/>
        <v>44.099999999999994</v>
      </c>
      <c r="L10" s="31">
        <f t="shared" si="0"/>
        <v>44.099999999999994</v>
      </c>
      <c r="M10" s="31">
        <f t="shared" si="0"/>
        <v>44.099999999999994</v>
      </c>
      <c r="N10" s="31">
        <f t="shared" si="0"/>
        <v>44.099999999999994</v>
      </c>
      <c r="O10" s="31">
        <f t="shared" si="0"/>
        <v>44.099999999999994</v>
      </c>
      <c r="P10" s="31">
        <f t="shared" si="0"/>
        <v>44.099999999999994</v>
      </c>
      <c r="Q10" s="31">
        <f>43.8-0.3</f>
        <v>43.5</v>
      </c>
      <c r="R10" s="31">
        <f t="shared" ref="R10:AE10" si="1">43.8-0.3</f>
        <v>43.5</v>
      </c>
      <c r="S10" s="31">
        <f t="shared" si="1"/>
        <v>43.5</v>
      </c>
      <c r="T10" s="31">
        <f t="shared" si="1"/>
        <v>43.5</v>
      </c>
      <c r="U10" s="31">
        <f t="shared" si="1"/>
        <v>43.5</v>
      </c>
      <c r="V10" s="31">
        <f t="shared" si="1"/>
        <v>43.5</v>
      </c>
      <c r="W10" s="31">
        <f t="shared" si="1"/>
        <v>43.5</v>
      </c>
      <c r="X10" s="31">
        <f t="shared" si="1"/>
        <v>43.5</v>
      </c>
      <c r="Y10" s="31">
        <f t="shared" si="1"/>
        <v>43.5</v>
      </c>
      <c r="Z10" s="31">
        <f t="shared" si="1"/>
        <v>43.5</v>
      </c>
      <c r="AA10" s="31">
        <f t="shared" si="1"/>
        <v>43.5</v>
      </c>
      <c r="AB10" s="31">
        <f t="shared" si="1"/>
        <v>43.5</v>
      </c>
      <c r="AC10" s="31">
        <f t="shared" si="1"/>
        <v>43.5</v>
      </c>
      <c r="AD10" s="31">
        <f t="shared" si="1"/>
        <v>43.5</v>
      </c>
      <c r="AE10" s="31">
        <f t="shared" si="1"/>
        <v>43.5</v>
      </c>
      <c r="AF10" s="32">
        <v>7.2359999999999998</v>
      </c>
      <c r="AG10" s="32">
        <v>43.8</v>
      </c>
      <c r="AH10" s="32">
        <v>10.621</v>
      </c>
      <c r="AI10" s="32">
        <v>43.8</v>
      </c>
      <c r="AJ10" s="32">
        <v>43.8</v>
      </c>
      <c r="AK10" s="32">
        <v>13.997</v>
      </c>
      <c r="AL10" s="32">
        <v>43.8</v>
      </c>
      <c r="AM10" s="32">
        <v>13.981</v>
      </c>
      <c r="AN10" s="32">
        <v>6.3598999999999997</v>
      </c>
      <c r="AO10" s="32">
        <v>5.8659999999999997</v>
      </c>
      <c r="AP10" s="32">
        <v>8.9290000000000003</v>
      </c>
      <c r="AQ10" s="32">
        <v>8.5269999999999992</v>
      </c>
      <c r="AR10" s="32">
        <v>4.9116</v>
      </c>
      <c r="AS10" s="32">
        <v>9.9429999999999996</v>
      </c>
      <c r="AT10" s="32">
        <v>8.0289999999999999</v>
      </c>
      <c r="AU10" s="32">
        <v>22.643999999999998</v>
      </c>
      <c r="AV10" s="32">
        <v>58.085000000000001</v>
      </c>
      <c r="AW10" s="32">
        <v>33.314999999999998</v>
      </c>
      <c r="AX10" s="32">
        <v>57.045000000000002</v>
      </c>
      <c r="AY10" s="32">
        <v>59.313000000000002</v>
      </c>
      <c r="AZ10" s="32">
        <v>43.685000000000002</v>
      </c>
      <c r="BA10" s="32">
        <v>58.174999999999997</v>
      </c>
      <c r="BB10" s="32">
        <v>49.098999999999997</v>
      </c>
      <c r="BC10" s="32">
        <v>16.336200000000002</v>
      </c>
      <c r="BD10" s="32">
        <v>17.172999999999998</v>
      </c>
      <c r="BE10" s="32">
        <v>25.042999999999999</v>
      </c>
      <c r="BF10" s="32">
        <v>26.489000000000001</v>
      </c>
      <c r="BG10" s="32">
        <v>15.725099999999999</v>
      </c>
      <c r="BH10" s="32">
        <v>28.565999999999999</v>
      </c>
      <c r="BI10" s="32">
        <v>26.52</v>
      </c>
      <c r="BJ10" s="32">
        <v>7.94</v>
      </c>
      <c r="BK10" s="32">
        <v>43.8</v>
      </c>
      <c r="BL10" s="32">
        <v>10</v>
      </c>
      <c r="BM10" s="32">
        <v>43.8</v>
      </c>
      <c r="BN10" s="32">
        <v>43.8</v>
      </c>
      <c r="BO10" s="32">
        <v>9.1300000000000008</v>
      </c>
      <c r="BP10" s="32">
        <v>43.8</v>
      </c>
      <c r="BQ10" s="32">
        <v>13.89</v>
      </c>
      <c r="BR10" s="32">
        <v>7.78</v>
      </c>
      <c r="BS10" s="32">
        <v>7.84</v>
      </c>
      <c r="BT10" s="32">
        <v>10.220000000000001</v>
      </c>
      <c r="BU10" s="32">
        <v>10.050000000000001</v>
      </c>
      <c r="BV10" s="32">
        <v>6.6463169999999998</v>
      </c>
      <c r="BW10" s="32">
        <v>10.97</v>
      </c>
      <c r="BX10" s="32">
        <v>9.2200000000000006</v>
      </c>
      <c r="BY10" s="31">
        <v>12.23</v>
      </c>
      <c r="BZ10" s="31">
        <v>43.8</v>
      </c>
      <c r="CA10" s="31">
        <v>15.17</v>
      </c>
      <c r="CB10" s="31">
        <v>43.8</v>
      </c>
      <c r="CC10" s="31">
        <v>43.8</v>
      </c>
      <c r="CD10" s="31">
        <v>17.32</v>
      </c>
      <c r="CE10" s="31">
        <v>43.8</v>
      </c>
      <c r="CF10" s="31">
        <v>20.68</v>
      </c>
      <c r="CG10" s="33">
        <v>11.64</v>
      </c>
      <c r="CH10" s="31">
        <v>11.89</v>
      </c>
      <c r="CI10" s="31">
        <v>15.29</v>
      </c>
      <c r="CJ10" s="31">
        <v>15.08</v>
      </c>
      <c r="CK10" s="33">
        <v>36.448717000000002</v>
      </c>
      <c r="CL10" s="31">
        <v>17.010000000000002</v>
      </c>
      <c r="CM10" s="31">
        <v>14</v>
      </c>
    </row>
    <row r="11" spans="1:91" s="4" customFormat="1" x14ac:dyDescent="0.25">
      <c r="A11" s="34" t="s">
        <v>45</v>
      </c>
      <c r="B11" s="31">
        <v>65.5</v>
      </c>
      <c r="C11" s="31">
        <v>65.5</v>
      </c>
      <c r="D11" s="31">
        <v>65.5</v>
      </c>
      <c r="E11" s="31">
        <v>65.5</v>
      </c>
      <c r="F11" s="31">
        <v>65.5</v>
      </c>
      <c r="G11" s="31">
        <v>65.5</v>
      </c>
      <c r="H11" s="31">
        <v>65.5</v>
      </c>
      <c r="I11" s="31">
        <v>65.5</v>
      </c>
      <c r="J11" s="31">
        <v>65.5</v>
      </c>
      <c r="K11" s="31">
        <v>65.5</v>
      </c>
      <c r="L11" s="31">
        <v>65.5</v>
      </c>
      <c r="M11" s="31">
        <v>65.5</v>
      </c>
      <c r="N11" s="31">
        <v>65.5</v>
      </c>
      <c r="O11" s="31">
        <v>65.5</v>
      </c>
      <c r="P11" s="31">
        <v>65.5</v>
      </c>
      <c r="Q11" s="31">
        <v>63.9</v>
      </c>
      <c r="R11" s="31">
        <v>63.9</v>
      </c>
      <c r="S11" s="31">
        <v>63.9</v>
      </c>
      <c r="T11" s="31">
        <v>63.9</v>
      </c>
      <c r="U11" s="31">
        <v>63.9</v>
      </c>
      <c r="V11" s="31">
        <v>63.9</v>
      </c>
      <c r="W11" s="31">
        <v>63.9</v>
      </c>
      <c r="X11" s="31">
        <v>63.9</v>
      </c>
      <c r="Y11" s="31">
        <v>63.9</v>
      </c>
      <c r="Z11" s="31">
        <v>63.9</v>
      </c>
      <c r="AA11" s="31">
        <v>63.9</v>
      </c>
      <c r="AB11" s="31">
        <v>63.9</v>
      </c>
      <c r="AC11" s="31">
        <v>63.9</v>
      </c>
      <c r="AD11" s="31">
        <v>63.9</v>
      </c>
      <c r="AE11" s="31">
        <v>63.9</v>
      </c>
      <c r="AF11" s="32">
        <v>39.720999999999997</v>
      </c>
      <c r="AG11" s="32">
        <v>89.93</v>
      </c>
      <c r="AH11" s="32">
        <v>53.417000000000002</v>
      </c>
      <c r="AI11" s="32">
        <v>89.96</v>
      </c>
      <c r="AJ11" s="32">
        <v>92.203999999999994</v>
      </c>
      <c r="AK11" s="32">
        <v>64.043999999999997</v>
      </c>
      <c r="AL11" s="32">
        <v>90.953999999999994</v>
      </c>
      <c r="AM11" s="32">
        <v>69.671999999999997</v>
      </c>
      <c r="AN11" s="32">
        <v>38.997799999999998</v>
      </c>
      <c r="AO11" s="32">
        <v>37.725000000000001</v>
      </c>
      <c r="AP11" s="32">
        <v>58.213000000000001</v>
      </c>
      <c r="AQ11" s="32">
        <v>55.972000000000001</v>
      </c>
      <c r="AR11" s="32">
        <v>29.409500000000001</v>
      </c>
      <c r="AS11" s="32">
        <v>61.81</v>
      </c>
      <c r="AT11" s="32">
        <v>45.713999999999999</v>
      </c>
      <c r="AU11" s="32">
        <v>82.741</v>
      </c>
      <c r="AV11" s="32">
        <v>110.72</v>
      </c>
      <c r="AW11" s="32">
        <v>94.802000000000007</v>
      </c>
      <c r="AX11" s="32">
        <v>110.21599999999999</v>
      </c>
      <c r="AY11" s="32">
        <v>113.52</v>
      </c>
      <c r="AZ11" s="32">
        <v>104.574</v>
      </c>
      <c r="BA11" s="32">
        <v>110.797</v>
      </c>
      <c r="BB11" s="32">
        <v>106.608</v>
      </c>
      <c r="BC11" s="32">
        <v>55.9925</v>
      </c>
      <c r="BD11" s="32">
        <v>56.765000000000001</v>
      </c>
      <c r="BE11" s="32">
        <v>85.132000000000005</v>
      </c>
      <c r="BF11" s="32">
        <v>88.17</v>
      </c>
      <c r="BG11" s="32">
        <v>55.189799999999998</v>
      </c>
      <c r="BH11" s="32">
        <v>96.912000000000006</v>
      </c>
      <c r="BI11" s="32">
        <v>87.369</v>
      </c>
      <c r="BJ11" s="32">
        <v>43.27</v>
      </c>
      <c r="BK11" s="32">
        <v>87.16</v>
      </c>
      <c r="BL11" s="32">
        <v>54.58</v>
      </c>
      <c r="BM11" s="32">
        <v>86.18</v>
      </c>
      <c r="BN11" s="32">
        <v>90.26</v>
      </c>
      <c r="BO11" s="32">
        <v>56.52</v>
      </c>
      <c r="BP11" s="32">
        <v>87.18</v>
      </c>
      <c r="BQ11" s="32">
        <v>70.91</v>
      </c>
      <c r="BR11" s="32">
        <v>44.19</v>
      </c>
      <c r="BS11" s="32">
        <v>43.71</v>
      </c>
      <c r="BT11" s="32">
        <v>60.25</v>
      </c>
      <c r="BU11" s="32">
        <v>59.31</v>
      </c>
      <c r="BV11" s="32">
        <v>35.482894000000002</v>
      </c>
      <c r="BW11" s="32">
        <v>68.209999999999994</v>
      </c>
      <c r="BX11" s="32">
        <v>51.18</v>
      </c>
      <c r="BY11" s="31">
        <v>55.9</v>
      </c>
      <c r="BZ11" s="31">
        <v>96.35</v>
      </c>
      <c r="CA11" s="31">
        <v>67.31</v>
      </c>
      <c r="CB11" s="31">
        <v>95.6</v>
      </c>
      <c r="CC11" s="31">
        <v>98.96</v>
      </c>
      <c r="CD11" s="31">
        <v>76.739999999999995</v>
      </c>
      <c r="CE11" s="31">
        <v>96.53</v>
      </c>
      <c r="CF11" s="31">
        <v>84.1</v>
      </c>
      <c r="CG11" s="33">
        <v>51.52</v>
      </c>
      <c r="CH11" s="31">
        <v>53.61</v>
      </c>
      <c r="CI11" s="31">
        <v>72.510000000000005</v>
      </c>
      <c r="CJ11" s="31">
        <v>71.31</v>
      </c>
      <c r="CK11" s="33">
        <v>59.902014999999999</v>
      </c>
      <c r="CL11" s="31">
        <v>88.4</v>
      </c>
      <c r="CM11" s="31">
        <v>63.41</v>
      </c>
    </row>
    <row r="12" spans="1:91" s="4" customFormat="1" x14ac:dyDescent="0.25">
      <c r="A12" s="34" t="s">
        <v>44</v>
      </c>
      <c r="B12" s="31">
        <v>65.5</v>
      </c>
      <c r="C12" s="31">
        <v>65.5</v>
      </c>
      <c r="D12" s="31">
        <v>65.5</v>
      </c>
      <c r="E12" s="31">
        <v>65.5</v>
      </c>
      <c r="F12" s="31">
        <v>65.5</v>
      </c>
      <c r="G12" s="31">
        <v>65.5</v>
      </c>
      <c r="H12" s="31">
        <v>65.5</v>
      </c>
      <c r="I12" s="31">
        <v>65.5</v>
      </c>
      <c r="J12" s="31">
        <v>65.5</v>
      </c>
      <c r="K12" s="31">
        <v>65.5</v>
      </c>
      <c r="L12" s="31">
        <v>65.5</v>
      </c>
      <c r="M12" s="31">
        <v>65.5</v>
      </c>
      <c r="N12" s="31">
        <v>65.5</v>
      </c>
      <c r="O12" s="31">
        <v>65.5</v>
      </c>
      <c r="P12" s="31">
        <v>65.5</v>
      </c>
      <c r="Q12" s="31">
        <v>59.8</v>
      </c>
      <c r="R12" s="31">
        <v>59.8</v>
      </c>
      <c r="S12" s="31">
        <v>59.8</v>
      </c>
      <c r="T12" s="31">
        <v>59.8</v>
      </c>
      <c r="U12" s="31">
        <v>59.8</v>
      </c>
      <c r="V12" s="31">
        <v>59.8</v>
      </c>
      <c r="W12" s="31">
        <v>59.8</v>
      </c>
      <c r="X12" s="31">
        <v>59.8</v>
      </c>
      <c r="Y12" s="31">
        <v>59.8</v>
      </c>
      <c r="Z12" s="31">
        <v>59.8</v>
      </c>
      <c r="AA12" s="31">
        <v>59.8</v>
      </c>
      <c r="AB12" s="31">
        <v>59.8</v>
      </c>
      <c r="AC12" s="31">
        <v>59.8</v>
      </c>
      <c r="AD12" s="31">
        <v>59.8</v>
      </c>
      <c r="AE12" s="31">
        <v>59.8</v>
      </c>
      <c r="AF12" s="32">
        <v>30.059000000000001</v>
      </c>
      <c r="AG12" s="32">
        <v>74.338999999999999</v>
      </c>
      <c r="AH12" s="32">
        <v>37.088000000000001</v>
      </c>
      <c r="AI12" s="32">
        <v>74.873000000000005</v>
      </c>
      <c r="AJ12" s="32">
        <v>74.313000000000002</v>
      </c>
      <c r="AK12" s="32">
        <v>38.295999999999999</v>
      </c>
      <c r="AL12" s="32">
        <v>74.623999999999995</v>
      </c>
      <c r="AM12" s="32">
        <v>40.289000000000001</v>
      </c>
      <c r="AN12" s="32">
        <v>27.0885</v>
      </c>
      <c r="AO12" s="32">
        <v>26.757000000000001</v>
      </c>
      <c r="AP12" s="32">
        <v>41.206000000000003</v>
      </c>
      <c r="AQ12" s="32">
        <v>38.753</v>
      </c>
      <c r="AR12" s="32">
        <v>20.718499999999999</v>
      </c>
      <c r="AS12" s="32">
        <v>43.654000000000003</v>
      </c>
      <c r="AT12" s="32">
        <v>32.448999999999998</v>
      </c>
      <c r="AU12" s="32">
        <v>68.822999999999993</v>
      </c>
      <c r="AV12" s="32">
        <v>100.34699999999999</v>
      </c>
      <c r="AW12" s="32">
        <v>79.081999999999994</v>
      </c>
      <c r="AX12" s="32">
        <v>99.387</v>
      </c>
      <c r="AY12" s="32">
        <v>102.136</v>
      </c>
      <c r="AZ12" s="32">
        <v>85.227999999999994</v>
      </c>
      <c r="BA12" s="32">
        <v>99.665000000000006</v>
      </c>
      <c r="BB12" s="32">
        <v>88.54</v>
      </c>
      <c r="BC12" s="32">
        <v>47.987499999999997</v>
      </c>
      <c r="BD12" s="32">
        <v>48.588999999999999</v>
      </c>
      <c r="BE12" s="32">
        <v>72.073999999999998</v>
      </c>
      <c r="BF12" s="32">
        <v>74.242999999999995</v>
      </c>
      <c r="BG12" s="32">
        <v>45.7517</v>
      </c>
      <c r="BH12" s="32">
        <v>82.144999999999996</v>
      </c>
      <c r="BI12" s="32">
        <v>72.963999999999999</v>
      </c>
      <c r="BJ12" s="32">
        <v>38.64</v>
      </c>
      <c r="BK12" s="32">
        <v>79.400000000000006</v>
      </c>
      <c r="BL12" s="32">
        <v>48.64</v>
      </c>
      <c r="BM12" s="32">
        <v>78.89</v>
      </c>
      <c r="BN12" s="32">
        <v>82.07</v>
      </c>
      <c r="BO12" s="32">
        <v>49.98</v>
      </c>
      <c r="BP12" s="32">
        <v>79.319999999999993</v>
      </c>
      <c r="BQ12" s="32">
        <v>64.09</v>
      </c>
      <c r="BR12" s="32">
        <v>38.86</v>
      </c>
      <c r="BS12" s="32">
        <v>38.92</v>
      </c>
      <c r="BT12" s="32">
        <v>52.36</v>
      </c>
      <c r="BU12" s="32">
        <v>51.45</v>
      </c>
      <c r="BV12" s="32">
        <v>25.993697999999998</v>
      </c>
      <c r="BW12" s="32">
        <v>59.02</v>
      </c>
      <c r="BX12" s="32">
        <v>45.34</v>
      </c>
      <c r="BY12" s="31">
        <v>50.11</v>
      </c>
      <c r="BZ12" s="31">
        <v>90.29</v>
      </c>
      <c r="CA12" s="31">
        <v>61.02</v>
      </c>
      <c r="CB12" s="31">
        <v>89.27</v>
      </c>
      <c r="CC12" s="31">
        <v>92.94</v>
      </c>
      <c r="CD12" s="31">
        <v>69.23</v>
      </c>
      <c r="CE12" s="31">
        <v>90.1</v>
      </c>
      <c r="CF12" s="31">
        <v>77.38</v>
      </c>
      <c r="CG12" s="33">
        <v>47.03</v>
      </c>
      <c r="CH12" s="31">
        <v>48.64</v>
      </c>
      <c r="CI12" s="31">
        <v>64.89</v>
      </c>
      <c r="CJ12" s="31">
        <v>63.8</v>
      </c>
      <c r="CK12" s="33">
        <v>53.231656999999998</v>
      </c>
      <c r="CL12" s="31">
        <v>80.25</v>
      </c>
      <c r="CM12" s="31">
        <v>57.44</v>
      </c>
    </row>
    <row r="13" spans="1:91" s="4" customFormat="1" x14ac:dyDescent="0.25">
      <c r="A13" s="30" t="s">
        <v>18</v>
      </c>
      <c r="B13" s="31">
        <v>65.5</v>
      </c>
      <c r="C13" s="31">
        <v>65.5</v>
      </c>
      <c r="D13" s="31">
        <v>65.5</v>
      </c>
      <c r="E13" s="31">
        <v>65.5</v>
      </c>
      <c r="F13" s="31">
        <v>65.5</v>
      </c>
      <c r="G13" s="31">
        <v>65.5</v>
      </c>
      <c r="H13" s="31">
        <v>65.5</v>
      </c>
      <c r="I13" s="31">
        <v>65.5</v>
      </c>
      <c r="J13" s="31">
        <v>65.5</v>
      </c>
      <c r="K13" s="31">
        <v>65.5</v>
      </c>
      <c r="L13" s="31">
        <v>65.5</v>
      </c>
      <c r="M13" s="31">
        <v>65.5</v>
      </c>
      <c r="N13" s="31">
        <v>65.5</v>
      </c>
      <c r="O13" s="31">
        <v>65.5</v>
      </c>
      <c r="P13" s="31">
        <v>65.5</v>
      </c>
      <c r="Q13" s="31">
        <v>59.8</v>
      </c>
      <c r="R13" s="31">
        <v>59.8</v>
      </c>
      <c r="S13" s="31">
        <v>59.8</v>
      </c>
      <c r="T13" s="31">
        <v>59.8</v>
      </c>
      <c r="U13" s="31">
        <v>59.8</v>
      </c>
      <c r="V13" s="31">
        <v>59.8</v>
      </c>
      <c r="W13" s="31">
        <v>59.8</v>
      </c>
      <c r="X13" s="31">
        <v>59.8</v>
      </c>
      <c r="Y13" s="31">
        <v>59.8</v>
      </c>
      <c r="Z13" s="31">
        <v>59.8</v>
      </c>
      <c r="AA13" s="31">
        <v>59.8</v>
      </c>
      <c r="AB13" s="31">
        <v>59.8</v>
      </c>
      <c r="AC13" s="31">
        <v>59.8</v>
      </c>
      <c r="AD13" s="31">
        <v>59.8</v>
      </c>
      <c r="AE13" s="31">
        <v>59.8</v>
      </c>
      <c r="AF13" s="32">
        <v>8.2810000000000006</v>
      </c>
      <c r="AG13" s="32">
        <v>59.8</v>
      </c>
      <c r="AH13" s="32">
        <v>7.4939999999999998</v>
      </c>
      <c r="AI13" s="32">
        <v>59.8</v>
      </c>
      <c r="AJ13" s="32">
        <v>59.8</v>
      </c>
      <c r="AK13" s="32">
        <v>3.1709999999999998</v>
      </c>
      <c r="AL13" s="32">
        <v>59.8</v>
      </c>
      <c r="AM13" s="32">
        <v>6.1890000000000001</v>
      </c>
      <c r="AN13" s="32">
        <v>8.3640000000000008</v>
      </c>
      <c r="AO13" s="32">
        <v>6.8209999999999997</v>
      </c>
      <c r="AP13" s="32">
        <v>12.281000000000001</v>
      </c>
      <c r="AQ13" s="32">
        <v>10.403</v>
      </c>
      <c r="AR13" s="32">
        <v>5.5518000000000001</v>
      </c>
      <c r="AS13" s="32">
        <v>10.641</v>
      </c>
      <c r="AT13" s="32">
        <v>7.665</v>
      </c>
      <c r="AU13" s="32">
        <v>34.878999999999998</v>
      </c>
      <c r="AV13" s="32">
        <v>71.522000000000006</v>
      </c>
      <c r="AW13" s="32">
        <v>41.581000000000003</v>
      </c>
      <c r="AX13" s="32">
        <v>71.328999999999994</v>
      </c>
      <c r="AY13" s="32">
        <v>74.81</v>
      </c>
      <c r="AZ13" s="32">
        <v>46.722999999999999</v>
      </c>
      <c r="BA13" s="32">
        <v>70.875</v>
      </c>
      <c r="BB13" s="32">
        <v>47.747999999999998</v>
      </c>
      <c r="BC13" s="32">
        <v>25.344799999999999</v>
      </c>
      <c r="BD13" s="32">
        <v>25.431999999999999</v>
      </c>
      <c r="BE13" s="32">
        <v>38.35</v>
      </c>
      <c r="BF13" s="32">
        <v>39.139000000000003</v>
      </c>
      <c r="BG13" s="32">
        <v>23.430399999999999</v>
      </c>
      <c r="BH13" s="32">
        <v>43.146000000000001</v>
      </c>
      <c r="BI13" s="32">
        <v>36.518000000000001</v>
      </c>
      <c r="BJ13" s="32">
        <v>16.329999999999998</v>
      </c>
      <c r="BK13" s="32">
        <v>59.8</v>
      </c>
      <c r="BL13" s="32">
        <v>20.67</v>
      </c>
      <c r="BM13" s="32">
        <v>59.8</v>
      </c>
      <c r="BN13" s="32">
        <v>59.8</v>
      </c>
      <c r="BO13" s="32">
        <v>22</v>
      </c>
      <c r="BP13" s="32">
        <v>59.8</v>
      </c>
      <c r="BQ13" s="32">
        <v>27.98</v>
      </c>
      <c r="BR13" s="32">
        <v>15.95</v>
      </c>
      <c r="BS13" s="32">
        <v>16.3</v>
      </c>
      <c r="BT13" s="32">
        <v>20.95</v>
      </c>
      <c r="BU13" s="32">
        <v>20.78</v>
      </c>
      <c r="BV13" s="32">
        <v>5.7422269999999997</v>
      </c>
      <c r="BW13" s="32">
        <v>25.4</v>
      </c>
      <c r="BX13" s="32">
        <v>19.190000000000001</v>
      </c>
      <c r="BY13" s="31">
        <v>24.31</v>
      </c>
      <c r="BZ13" s="31">
        <v>59.8</v>
      </c>
      <c r="CA13" s="31">
        <v>30.21</v>
      </c>
      <c r="CB13" s="31">
        <v>59.8</v>
      </c>
      <c r="CC13" s="31">
        <v>59.8</v>
      </c>
      <c r="CD13" s="31">
        <v>36.049999999999997</v>
      </c>
      <c r="CE13" s="31">
        <v>59.8</v>
      </c>
      <c r="CF13" s="31">
        <v>40.82</v>
      </c>
      <c r="CG13" s="33">
        <v>22.92</v>
      </c>
      <c r="CH13" s="31">
        <v>23.5</v>
      </c>
      <c r="CI13" s="31">
        <v>30.08</v>
      </c>
      <c r="CJ13" s="31">
        <v>29.66</v>
      </c>
      <c r="CK13" s="33">
        <v>26.156413000000001</v>
      </c>
      <c r="CL13" s="31">
        <v>42.5</v>
      </c>
      <c r="CM13" s="31">
        <v>28.08</v>
      </c>
    </row>
    <row r="14" spans="1:91" s="4" customFormat="1" x14ac:dyDescent="0.25">
      <c r="A14" s="34" t="s">
        <v>40</v>
      </c>
      <c r="B14" s="31">
        <v>64.900000000000006</v>
      </c>
      <c r="C14" s="31">
        <v>64.900000000000006</v>
      </c>
      <c r="D14" s="31">
        <v>64.900000000000006</v>
      </c>
      <c r="E14" s="31">
        <v>64.900000000000006</v>
      </c>
      <c r="F14" s="31">
        <v>64.900000000000006</v>
      </c>
      <c r="G14" s="31">
        <v>64.900000000000006</v>
      </c>
      <c r="H14" s="31">
        <v>64.900000000000006</v>
      </c>
      <c r="I14" s="31">
        <v>64.900000000000006</v>
      </c>
      <c r="J14" s="31">
        <v>64.900000000000006</v>
      </c>
      <c r="K14" s="31">
        <v>64.900000000000006</v>
      </c>
      <c r="L14" s="31">
        <v>64.900000000000006</v>
      </c>
      <c r="M14" s="31">
        <v>64.900000000000006</v>
      </c>
      <c r="N14" s="31">
        <v>64.900000000000006</v>
      </c>
      <c r="O14" s="31">
        <v>64.900000000000006</v>
      </c>
      <c r="P14" s="31">
        <v>64.900000000000006</v>
      </c>
      <c r="Q14" s="31">
        <v>63.9</v>
      </c>
      <c r="R14" s="31">
        <v>63.9</v>
      </c>
      <c r="S14" s="31">
        <v>63.9</v>
      </c>
      <c r="T14" s="31">
        <v>63.9</v>
      </c>
      <c r="U14" s="31">
        <v>63.9</v>
      </c>
      <c r="V14" s="31">
        <v>63.9</v>
      </c>
      <c r="W14" s="31">
        <v>63.9</v>
      </c>
      <c r="X14" s="31">
        <v>63.9</v>
      </c>
      <c r="Y14" s="31">
        <v>63.9</v>
      </c>
      <c r="Z14" s="31">
        <v>63.9</v>
      </c>
      <c r="AA14" s="31">
        <v>63.9</v>
      </c>
      <c r="AB14" s="31">
        <v>63.9</v>
      </c>
      <c r="AC14" s="31">
        <v>63.9</v>
      </c>
      <c r="AD14" s="31">
        <v>63.9</v>
      </c>
      <c r="AE14" s="31">
        <v>63.9</v>
      </c>
      <c r="AF14" s="32">
        <v>22.54</v>
      </c>
      <c r="AG14" s="32">
        <v>73.281999999999996</v>
      </c>
      <c r="AH14" s="32">
        <v>33.621000000000002</v>
      </c>
      <c r="AI14" s="32">
        <v>72.537999999999997</v>
      </c>
      <c r="AJ14" s="32">
        <v>75.647999999999996</v>
      </c>
      <c r="AK14" s="32">
        <v>40.677</v>
      </c>
      <c r="AL14" s="32">
        <v>76.215000000000003</v>
      </c>
      <c r="AM14" s="32">
        <v>46.826999999999998</v>
      </c>
      <c r="AN14" s="32">
        <v>21.799099999999999</v>
      </c>
      <c r="AO14" s="32">
        <v>21.594999999999999</v>
      </c>
      <c r="AP14" s="32">
        <v>31.204999999999998</v>
      </c>
      <c r="AQ14" s="32">
        <v>31.507999999999999</v>
      </c>
      <c r="AR14" s="32">
        <v>16.790299999999998</v>
      </c>
      <c r="AS14" s="32">
        <v>35.082000000000001</v>
      </c>
      <c r="AT14" s="32">
        <v>26.638000000000002</v>
      </c>
      <c r="AU14" s="32">
        <v>57.497999999999998</v>
      </c>
      <c r="AV14" s="32">
        <v>97.346999999999994</v>
      </c>
      <c r="AW14" s="32">
        <v>73.912000000000006</v>
      </c>
      <c r="AX14" s="32">
        <v>96.004000000000005</v>
      </c>
      <c r="AY14" s="32">
        <v>99.49</v>
      </c>
      <c r="AZ14" s="32">
        <v>86.248999999999995</v>
      </c>
      <c r="BA14" s="32">
        <v>97.427999999999997</v>
      </c>
      <c r="BB14" s="32">
        <v>88.281999999999996</v>
      </c>
      <c r="BC14" s="32">
        <v>41.323599999999999</v>
      </c>
      <c r="BD14" s="32">
        <v>41.031999999999996</v>
      </c>
      <c r="BE14" s="32">
        <v>62.774999999999999</v>
      </c>
      <c r="BF14" s="32">
        <v>64.924999999999997</v>
      </c>
      <c r="BG14" s="32">
        <v>38.257899999999999</v>
      </c>
      <c r="BH14" s="32">
        <v>71.301000000000002</v>
      </c>
      <c r="BI14" s="32">
        <v>62.545999999999999</v>
      </c>
      <c r="BJ14" s="32">
        <v>24.8</v>
      </c>
      <c r="BK14" s="32">
        <v>73.61</v>
      </c>
      <c r="BL14" s="32">
        <v>31.58</v>
      </c>
      <c r="BM14" s="32">
        <v>73.27</v>
      </c>
      <c r="BN14" s="32">
        <v>75.81</v>
      </c>
      <c r="BO14" s="32">
        <v>32.72</v>
      </c>
      <c r="BP14" s="32">
        <v>74.89</v>
      </c>
      <c r="BQ14" s="32">
        <v>42.83</v>
      </c>
      <c r="BR14" s="32">
        <v>24.72</v>
      </c>
      <c r="BS14" s="32">
        <v>24.91</v>
      </c>
      <c r="BT14" s="32">
        <v>32.700000000000003</v>
      </c>
      <c r="BU14" s="32">
        <v>32.270000000000003</v>
      </c>
      <c r="BV14" s="32">
        <v>21.762008999999999</v>
      </c>
      <c r="BW14" s="32">
        <v>38.71</v>
      </c>
      <c r="BX14" s="32">
        <v>29.18</v>
      </c>
      <c r="BY14" s="31">
        <v>34.24</v>
      </c>
      <c r="BZ14" s="31">
        <v>80.73</v>
      </c>
      <c r="CA14" s="31">
        <v>42.05</v>
      </c>
      <c r="CB14" s="31">
        <v>80.53</v>
      </c>
      <c r="CC14" s="31">
        <v>83.09</v>
      </c>
      <c r="CD14" s="31">
        <v>49.48</v>
      </c>
      <c r="CE14" s="31">
        <v>82.57</v>
      </c>
      <c r="CF14" s="31">
        <v>56.12</v>
      </c>
      <c r="CG14" s="33">
        <v>32.19</v>
      </c>
      <c r="CH14" s="31">
        <v>33.159999999999997</v>
      </c>
      <c r="CI14" s="31">
        <v>43.17</v>
      </c>
      <c r="CJ14" s="31">
        <v>42.49</v>
      </c>
      <c r="CK14" s="33">
        <v>47.540053</v>
      </c>
      <c r="CL14" s="31">
        <v>56.93</v>
      </c>
      <c r="CM14" s="31">
        <v>39.28</v>
      </c>
    </row>
    <row r="15" spans="1:91" s="4" customFormat="1" x14ac:dyDescent="0.25">
      <c r="A15" s="35" t="s">
        <v>20</v>
      </c>
      <c r="B15" s="31">
        <v>64.900000000000006</v>
      </c>
      <c r="C15" s="31">
        <v>64.900000000000006</v>
      </c>
      <c r="D15" s="31">
        <v>64.900000000000006</v>
      </c>
      <c r="E15" s="31">
        <v>64.900000000000006</v>
      </c>
      <c r="F15" s="31">
        <v>64.900000000000006</v>
      </c>
      <c r="G15" s="31">
        <v>64.900000000000006</v>
      </c>
      <c r="H15" s="31">
        <v>64.900000000000006</v>
      </c>
      <c r="I15" s="31">
        <v>64.900000000000006</v>
      </c>
      <c r="J15" s="31">
        <v>64.900000000000006</v>
      </c>
      <c r="K15" s="31">
        <v>64.900000000000006</v>
      </c>
      <c r="L15" s="31">
        <v>64.900000000000006</v>
      </c>
      <c r="M15" s="31">
        <v>64.900000000000006</v>
      </c>
      <c r="N15" s="31">
        <v>64.900000000000006</v>
      </c>
      <c r="O15" s="31">
        <v>64.900000000000006</v>
      </c>
      <c r="P15" s="31">
        <v>64.900000000000006</v>
      </c>
      <c r="Q15" s="31">
        <v>63.9</v>
      </c>
      <c r="R15" s="31">
        <v>63.9</v>
      </c>
      <c r="S15" s="31">
        <v>63.9</v>
      </c>
      <c r="T15" s="31">
        <v>63.9</v>
      </c>
      <c r="U15" s="31">
        <v>63.9</v>
      </c>
      <c r="V15" s="31">
        <v>63.9</v>
      </c>
      <c r="W15" s="31">
        <v>63.9</v>
      </c>
      <c r="X15" s="31">
        <v>63.9</v>
      </c>
      <c r="Y15" s="31">
        <v>63.9</v>
      </c>
      <c r="Z15" s="31">
        <v>63.9</v>
      </c>
      <c r="AA15" s="31">
        <v>63.9</v>
      </c>
      <c r="AB15" s="31">
        <v>63.9</v>
      </c>
      <c r="AC15" s="31">
        <v>63.9</v>
      </c>
      <c r="AD15" s="31">
        <v>63.9</v>
      </c>
      <c r="AE15" s="31">
        <v>63.9</v>
      </c>
      <c r="AF15" s="32">
        <v>13.548999999999999</v>
      </c>
      <c r="AG15" s="32">
        <v>64.438000000000002</v>
      </c>
      <c r="AH15" s="32">
        <v>22.297000000000001</v>
      </c>
      <c r="AI15" s="32">
        <v>64.403999999999996</v>
      </c>
      <c r="AJ15" s="32">
        <v>67.004999999999995</v>
      </c>
      <c r="AK15" s="32">
        <v>29.387</v>
      </c>
      <c r="AL15" s="32">
        <v>66.888999999999996</v>
      </c>
      <c r="AM15" s="32">
        <v>31.661999999999999</v>
      </c>
      <c r="AN15" s="32">
        <v>12.788600000000001</v>
      </c>
      <c r="AO15" s="32">
        <v>12.643000000000001</v>
      </c>
      <c r="AP15" s="32">
        <v>18.97</v>
      </c>
      <c r="AQ15" s="32">
        <v>19.323</v>
      </c>
      <c r="AR15" s="32">
        <v>10.045199999999999</v>
      </c>
      <c r="AS15" s="32">
        <v>20.094999999999999</v>
      </c>
      <c r="AT15" s="32">
        <v>17.07</v>
      </c>
      <c r="AU15" s="32">
        <v>37.07</v>
      </c>
      <c r="AV15" s="32">
        <v>81.251000000000005</v>
      </c>
      <c r="AW15" s="32">
        <v>52.180999999999997</v>
      </c>
      <c r="AX15" s="32">
        <v>80.317999999999998</v>
      </c>
      <c r="AY15" s="32">
        <v>86.622</v>
      </c>
      <c r="AZ15" s="32">
        <v>64.650000000000006</v>
      </c>
      <c r="BA15" s="32">
        <v>83.316000000000003</v>
      </c>
      <c r="BB15" s="32">
        <v>73.096999999999994</v>
      </c>
      <c r="BC15" s="32">
        <v>27.318200000000001</v>
      </c>
      <c r="BD15" s="32">
        <v>27.696999999999999</v>
      </c>
      <c r="BE15" s="32">
        <v>42.258000000000003</v>
      </c>
      <c r="BF15" s="32">
        <v>42.5</v>
      </c>
      <c r="BG15" s="32">
        <v>25.303699999999999</v>
      </c>
      <c r="BH15" s="32">
        <v>46.673999999999999</v>
      </c>
      <c r="BI15" s="32">
        <v>43.917000000000002</v>
      </c>
      <c r="BJ15" s="32">
        <v>14.56</v>
      </c>
      <c r="BK15" s="32">
        <v>64.400000000000006</v>
      </c>
      <c r="BL15" s="32">
        <v>18.75</v>
      </c>
      <c r="BM15" s="32">
        <v>64.400000000000006</v>
      </c>
      <c r="BN15" s="32">
        <v>65.39</v>
      </c>
      <c r="BO15" s="32">
        <v>18.78</v>
      </c>
      <c r="BP15" s="32">
        <v>65.33</v>
      </c>
      <c r="BQ15" s="32">
        <v>25.83</v>
      </c>
      <c r="BR15" s="32">
        <v>14.33</v>
      </c>
      <c r="BS15" s="32">
        <v>14.67</v>
      </c>
      <c r="BT15" s="32">
        <v>18.8</v>
      </c>
      <c r="BU15" s="32">
        <v>18.649999999999999</v>
      </c>
      <c r="BV15" s="32">
        <v>12.859221</v>
      </c>
      <c r="BW15" s="32">
        <v>22.15</v>
      </c>
      <c r="BX15" s="32">
        <v>17.13</v>
      </c>
      <c r="BY15" s="31">
        <v>20.76</v>
      </c>
      <c r="BZ15" s="31">
        <v>64.94</v>
      </c>
      <c r="CA15" s="31">
        <v>25.77</v>
      </c>
      <c r="CB15" s="31">
        <v>64.7</v>
      </c>
      <c r="CC15" s="31">
        <v>69.13</v>
      </c>
      <c r="CD15" s="31">
        <v>30.52</v>
      </c>
      <c r="CE15" s="31">
        <v>69.150000000000006</v>
      </c>
      <c r="CF15" s="31">
        <v>35.43</v>
      </c>
      <c r="CG15" s="33">
        <v>19.440000000000001</v>
      </c>
      <c r="CH15" s="31">
        <v>20.14</v>
      </c>
      <c r="CI15" s="31">
        <v>25.7</v>
      </c>
      <c r="CJ15" s="31">
        <v>25.28</v>
      </c>
      <c r="CK15" s="33">
        <v>40.962584999999997</v>
      </c>
      <c r="CL15" s="31">
        <v>34.35</v>
      </c>
      <c r="CM15" s="31">
        <v>23.77</v>
      </c>
    </row>
    <row r="16" spans="1:91" s="4" customFormat="1" x14ac:dyDescent="0.25">
      <c r="A16" s="34" t="s">
        <v>41</v>
      </c>
      <c r="B16" s="31">
        <v>61.6</v>
      </c>
      <c r="C16" s="31">
        <v>61.6</v>
      </c>
      <c r="D16" s="31">
        <v>61.6</v>
      </c>
      <c r="E16" s="31">
        <v>61.6</v>
      </c>
      <c r="F16" s="31">
        <v>61.6</v>
      </c>
      <c r="G16" s="31">
        <v>61.6</v>
      </c>
      <c r="H16" s="31">
        <v>61.6</v>
      </c>
      <c r="I16" s="31">
        <v>61.6</v>
      </c>
      <c r="J16" s="31">
        <v>61.6</v>
      </c>
      <c r="K16" s="31">
        <v>61.6</v>
      </c>
      <c r="L16" s="31">
        <v>61.6</v>
      </c>
      <c r="M16" s="31">
        <v>61.6</v>
      </c>
      <c r="N16" s="31">
        <v>61.6</v>
      </c>
      <c r="O16" s="31">
        <v>61.6</v>
      </c>
      <c r="P16" s="31">
        <v>61.6</v>
      </c>
      <c r="Q16" s="31">
        <v>55.8</v>
      </c>
      <c r="R16" s="31">
        <v>55.8</v>
      </c>
      <c r="S16" s="31">
        <v>55.8</v>
      </c>
      <c r="T16" s="31">
        <v>55.8</v>
      </c>
      <c r="U16" s="31">
        <v>55.8</v>
      </c>
      <c r="V16" s="31">
        <v>55.8</v>
      </c>
      <c r="W16" s="31">
        <v>55.8</v>
      </c>
      <c r="X16" s="31">
        <v>55.8</v>
      </c>
      <c r="Y16" s="31">
        <v>55.8</v>
      </c>
      <c r="Z16" s="31">
        <v>55.8</v>
      </c>
      <c r="AA16" s="31">
        <v>55.8</v>
      </c>
      <c r="AB16" s="31">
        <v>55.8</v>
      </c>
      <c r="AC16" s="31">
        <v>55.8</v>
      </c>
      <c r="AD16" s="31">
        <v>55.8</v>
      </c>
      <c r="AE16" s="31">
        <v>55.8</v>
      </c>
      <c r="AF16" s="32">
        <v>7.8650000000000002</v>
      </c>
      <c r="AG16" s="32">
        <v>58.302</v>
      </c>
      <c r="AH16" s="32">
        <v>12.28</v>
      </c>
      <c r="AI16" s="32">
        <v>58.365000000000002</v>
      </c>
      <c r="AJ16" s="32">
        <v>64.400999999999996</v>
      </c>
      <c r="AK16" s="32">
        <v>13.263999999999999</v>
      </c>
      <c r="AL16" s="32">
        <v>64.400000000000006</v>
      </c>
      <c r="AM16" s="32">
        <v>17.986000000000001</v>
      </c>
      <c r="AN16" s="32">
        <v>7.4657999999999998</v>
      </c>
      <c r="AO16" s="32">
        <v>7.2770000000000001</v>
      </c>
      <c r="AP16" s="32">
        <v>10.462999999999999</v>
      </c>
      <c r="AQ16" s="32">
        <v>10.727</v>
      </c>
      <c r="AR16" s="32">
        <v>5.8277000000000001</v>
      </c>
      <c r="AS16" s="32">
        <v>10.853999999999999</v>
      </c>
      <c r="AT16" s="32">
        <v>9.3689999999999998</v>
      </c>
      <c r="AU16" s="32">
        <v>26.001000000000001</v>
      </c>
      <c r="AV16" s="32">
        <v>72.986000000000004</v>
      </c>
      <c r="AW16" s="32">
        <v>37.383000000000003</v>
      </c>
      <c r="AX16" s="32">
        <v>72.738</v>
      </c>
      <c r="AY16" s="32">
        <v>77.284999999999997</v>
      </c>
      <c r="AZ16" s="32">
        <v>47.601999999999997</v>
      </c>
      <c r="BA16" s="32">
        <v>74.515000000000001</v>
      </c>
      <c r="BB16" s="32">
        <v>55.835000000000001</v>
      </c>
      <c r="BC16" s="32">
        <v>19.442599999999999</v>
      </c>
      <c r="BD16" s="32">
        <v>19.335999999999999</v>
      </c>
      <c r="BE16" s="32">
        <v>29.183</v>
      </c>
      <c r="BF16" s="32">
        <v>30.138000000000002</v>
      </c>
      <c r="BG16" s="32">
        <v>17.6676</v>
      </c>
      <c r="BH16" s="32">
        <v>32.28</v>
      </c>
      <c r="BI16" s="32">
        <v>30.283000000000001</v>
      </c>
      <c r="BJ16" s="32">
        <v>10.3</v>
      </c>
      <c r="BK16" s="32">
        <v>57.66</v>
      </c>
      <c r="BL16" s="32">
        <v>13.24</v>
      </c>
      <c r="BM16" s="32">
        <v>57.66</v>
      </c>
      <c r="BN16" s="32">
        <v>64.400000000000006</v>
      </c>
      <c r="BO16" s="32">
        <v>13.25</v>
      </c>
      <c r="BP16" s="32">
        <v>64.400000000000006</v>
      </c>
      <c r="BQ16" s="32">
        <v>18.600000000000001</v>
      </c>
      <c r="BR16" s="32">
        <v>9.9</v>
      </c>
      <c r="BS16" s="32">
        <v>10.210000000000001</v>
      </c>
      <c r="BT16" s="32">
        <v>12.92</v>
      </c>
      <c r="BU16" s="32">
        <v>12.73</v>
      </c>
      <c r="BV16" s="32">
        <v>7.6615869999999999</v>
      </c>
      <c r="BW16" s="32">
        <v>15.56</v>
      </c>
      <c r="BX16" s="32">
        <v>12.09</v>
      </c>
      <c r="BY16" s="31">
        <v>15.38</v>
      </c>
      <c r="BZ16" s="31">
        <v>62.35</v>
      </c>
      <c r="CA16" s="31">
        <v>19.190000000000001</v>
      </c>
      <c r="CB16" s="31">
        <v>62.28</v>
      </c>
      <c r="CC16" s="31">
        <v>64.400000000000006</v>
      </c>
      <c r="CD16" s="31">
        <v>23.21</v>
      </c>
      <c r="CE16" s="31">
        <v>64.400000000000006</v>
      </c>
      <c r="CF16" s="31">
        <v>26.94</v>
      </c>
      <c r="CG16" s="33">
        <v>14.48</v>
      </c>
      <c r="CH16" s="31">
        <v>14.93</v>
      </c>
      <c r="CI16" s="31">
        <v>18.850000000000001</v>
      </c>
      <c r="CJ16" s="31">
        <v>18.66</v>
      </c>
      <c r="CK16" s="33">
        <v>17.484369000000001</v>
      </c>
      <c r="CL16" s="31">
        <v>27.08</v>
      </c>
      <c r="CM16" s="31">
        <v>17.68</v>
      </c>
    </row>
    <row r="17" spans="1:91" s="4" customFormat="1" x14ac:dyDescent="0.25">
      <c r="A17" s="30" t="s">
        <v>22</v>
      </c>
      <c r="B17" s="31">
        <v>61.6</v>
      </c>
      <c r="C17" s="31">
        <v>61.6</v>
      </c>
      <c r="D17" s="31">
        <v>61.6</v>
      </c>
      <c r="E17" s="31">
        <v>61.6</v>
      </c>
      <c r="F17" s="31">
        <v>61.6</v>
      </c>
      <c r="G17" s="31">
        <v>61.6</v>
      </c>
      <c r="H17" s="31">
        <v>61.6</v>
      </c>
      <c r="I17" s="31">
        <v>61.6</v>
      </c>
      <c r="J17" s="31">
        <v>61.6</v>
      </c>
      <c r="K17" s="31">
        <v>61.6</v>
      </c>
      <c r="L17" s="31">
        <v>61.6</v>
      </c>
      <c r="M17" s="31">
        <v>61.6</v>
      </c>
      <c r="N17" s="31">
        <v>61.6</v>
      </c>
      <c r="O17" s="31">
        <v>61.6</v>
      </c>
      <c r="P17" s="31">
        <v>61.6</v>
      </c>
      <c r="Q17" s="31">
        <v>55.8</v>
      </c>
      <c r="R17" s="31">
        <v>55.8</v>
      </c>
      <c r="S17" s="31">
        <v>55.8</v>
      </c>
      <c r="T17" s="31">
        <v>55.8</v>
      </c>
      <c r="U17" s="31">
        <v>55.8</v>
      </c>
      <c r="V17" s="31">
        <v>55.8</v>
      </c>
      <c r="W17" s="31">
        <v>55.8</v>
      </c>
      <c r="X17" s="31">
        <v>55.8</v>
      </c>
      <c r="Y17" s="31">
        <v>55.8</v>
      </c>
      <c r="Z17" s="31">
        <v>55.8</v>
      </c>
      <c r="AA17" s="31">
        <v>55.8</v>
      </c>
      <c r="AB17" s="31">
        <v>55.8</v>
      </c>
      <c r="AC17" s="31">
        <v>55.8</v>
      </c>
      <c r="AD17" s="31">
        <v>55.8</v>
      </c>
      <c r="AE17" s="31">
        <v>55.8</v>
      </c>
      <c r="AF17" s="32">
        <v>3.367</v>
      </c>
      <c r="AG17" s="32">
        <v>55.8</v>
      </c>
      <c r="AH17" s="32">
        <v>4.2709999999999999</v>
      </c>
      <c r="AI17" s="32">
        <v>55.801000000000002</v>
      </c>
      <c r="AJ17" s="32">
        <v>55.8</v>
      </c>
      <c r="AK17" s="32">
        <v>3.8860000000000001</v>
      </c>
      <c r="AL17" s="32">
        <v>55.8</v>
      </c>
      <c r="AM17" s="32">
        <v>3.258</v>
      </c>
      <c r="AN17" s="32">
        <v>2.6665999999999999</v>
      </c>
      <c r="AO17" s="32">
        <v>2.7229999999999999</v>
      </c>
      <c r="AP17" s="32">
        <v>3.9609999999999999</v>
      </c>
      <c r="AQ17" s="32">
        <v>3.8069999999999999</v>
      </c>
      <c r="AR17" s="32">
        <v>2.0836000000000001</v>
      </c>
      <c r="AS17" s="32">
        <v>4.2089999999999996</v>
      </c>
      <c r="AT17" s="32">
        <v>3.089</v>
      </c>
      <c r="AU17" s="32">
        <v>15.585000000000001</v>
      </c>
      <c r="AV17" s="32">
        <v>63.844000000000001</v>
      </c>
      <c r="AW17" s="32">
        <v>22.905000000000001</v>
      </c>
      <c r="AX17" s="32">
        <v>63.481999999999999</v>
      </c>
      <c r="AY17" s="32">
        <v>67.308000000000007</v>
      </c>
      <c r="AZ17" s="32">
        <v>30.367999999999999</v>
      </c>
      <c r="BA17" s="32">
        <v>65.686000000000007</v>
      </c>
      <c r="BB17" s="32">
        <v>33.551000000000002</v>
      </c>
      <c r="BC17" s="32">
        <v>12.048400000000001</v>
      </c>
      <c r="BD17" s="32">
        <v>11.747999999999999</v>
      </c>
      <c r="BE17" s="32">
        <v>17.847999999999999</v>
      </c>
      <c r="BF17" s="32">
        <v>17.992999999999999</v>
      </c>
      <c r="BG17" s="32">
        <v>10.337400000000001</v>
      </c>
      <c r="BH17" s="32">
        <v>19.521000000000001</v>
      </c>
      <c r="BI17" s="32">
        <v>17.928000000000001</v>
      </c>
      <c r="BJ17" s="32">
        <v>5.12</v>
      </c>
      <c r="BK17" s="32">
        <v>55.8</v>
      </c>
      <c r="BL17" s="32">
        <v>6.57</v>
      </c>
      <c r="BM17" s="32">
        <v>55.8</v>
      </c>
      <c r="BN17" s="32">
        <v>55.8</v>
      </c>
      <c r="BO17" s="32">
        <v>6.86</v>
      </c>
      <c r="BP17" s="32">
        <v>55.8</v>
      </c>
      <c r="BQ17" s="32">
        <v>9.25</v>
      </c>
      <c r="BR17" s="32">
        <v>4.97</v>
      </c>
      <c r="BS17" s="32">
        <v>5.0999999999999996</v>
      </c>
      <c r="BT17" s="32">
        <v>6.4</v>
      </c>
      <c r="BU17" s="32">
        <v>6.34</v>
      </c>
      <c r="BV17" s="32">
        <v>3.8292679999999999</v>
      </c>
      <c r="BW17" s="32">
        <v>8.16</v>
      </c>
      <c r="BX17" s="32">
        <v>5.98</v>
      </c>
      <c r="BY17" s="31">
        <v>9.4600000000000009</v>
      </c>
      <c r="BZ17" s="31">
        <v>55.8</v>
      </c>
      <c r="CA17" s="31">
        <v>11.97</v>
      </c>
      <c r="CB17" s="31">
        <v>55.8</v>
      </c>
      <c r="CC17" s="31">
        <v>55.8</v>
      </c>
      <c r="CD17" s="31">
        <v>14.37</v>
      </c>
      <c r="CE17" s="31">
        <v>56.22</v>
      </c>
      <c r="CF17" s="31">
        <v>16.98</v>
      </c>
      <c r="CG17" s="33">
        <v>8.94</v>
      </c>
      <c r="CH17" s="31">
        <v>9.25</v>
      </c>
      <c r="CI17" s="31">
        <v>11.6</v>
      </c>
      <c r="CJ17" s="31">
        <v>11.33</v>
      </c>
      <c r="CK17" s="33">
        <v>11.313245999999999</v>
      </c>
      <c r="CL17" s="31">
        <v>17.28</v>
      </c>
      <c r="CM17" s="31">
        <v>11</v>
      </c>
    </row>
    <row r="18" spans="1:91" s="4" customFormat="1" x14ac:dyDescent="0.25">
      <c r="A18" s="34" t="s">
        <v>51</v>
      </c>
      <c r="B18" s="31">
        <v>33.9</v>
      </c>
      <c r="C18" s="31">
        <v>33.9</v>
      </c>
      <c r="D18" s="31">
        <v>33.9</v>
      </c>
      <c r="E18" s="31">
        <v>33.9</v>
      </c>
      <c r="F18" s="31">
        <v>33.9</v>
      </c>
      <c r="G18" s="31">
        <v>33.9</v>
      </c>
      <c r="H18" s="31">
        <v>33.9</v>
      </c>
      <c r="I18" s="31">
        <v>33.9</v>
      </c>
      <c r="J18" s="31">
        <v>33.9</v>
      </c>
      <c r="K18" s="31">
        <v>33.9</v>
      </c>
      <c r="L18" s="31">
        <v>33.9</v>
      </c>
      <c r="M18" s="31">
        <v>33.9</v>
      </c>
      <c r="N18" s="31">
        <v>33.9</v>
      </c>
      <c r="O18" s="31">
        <v>33.9</v>
      </c>
      <c r="P18" s="31">
        <v>33.9</v>
      </c>
      <c r="Q18" s="31">
        <v>31.5</v>
      </c>
      <c r="R18" s="31">
        <v>31.5</v>
      </c>
      <c r="S18" s="31">
        <v>31.5</v>
      </c>
      <c r="T18" s="31">
        <v>31.5</v>
      </c>
      <c r="U18" s="31">
        <v>31.5</v>
      </c>
      <c r="V18" s="31">
        <v>31.5</v>
      </c>
      <c r="W18" s="31">
        <v>31.5</v>
      </c>
      <c r="X18" s="31">
        <v>31.5</v>
      </c>
      <c r="Y18" s="31">
        <v>31.5</v>
      </c>
      <c r="Z18" s="31">
        <v>31.5</v>
      </c>
      <c r="AA18" s="31">
        <v>31.5</v>
      </c>
      <c r="AB18" s="31">
        <v>31.5</v>
      </c>
      <c r="AC18" s="31">
        <v>31.5</v>
      </c>
      <c r="AD18" s="31">
        <v>31.5</v>
      </c>
      <c r="AE18" s="31">
        <v>31.5</v>
      </c>
      <c r="AF18" s="32">
        <v>18.472000000000001</v>
      </c>
      <c r="AG18" s="32">
        <v>53.366999999999997</v>
      </c>
      <c r="AH18" s="32">
        <v>43.905999999999999</v>
      </c>
      <c r="AI18" s="32">
        <v>44.512999999999998</v>
      </c>
      <c r="AJ18" s="32">
        <v>79.11</v>
      </c>
      <c r="AK18" s="32">
        <v>77.777000000000001</v>
      </c>
      <c r="AL18" s="32">
        <v>45.408000000000001</v>
      </c>
      <c r="AM18" s="32">
        <v>87.436999999999998</v>
      </c>
      <c r="AN18" s="32">
        <v>16.6768</v>
      </c>
      <c r="AO18" s="32">
        <v>16.841999999999999</v>
      </c>
      <c r="AP18" s="32">
        <v>25.388999999999999</v>
      </c>
      <c r="AQ18" s="32">
        <v>25.475999999999999</v>
      </c>
      <c r="AR18" s="32">
        <v>13.279</v>
      </c>
      <c r="AS18" s="32">
        <v>26.623999999999999</v>
      </c>
      <c r="AT18" s="32">
        <v>53.401000000000003</v>
      </c>
      <c r="AU18" s="32">
        <v>53.747</v>
      </c>
      <c r="AV18" s="32">
        <v>93.194999999999993</v>
      </c>
      <c r="AW18" s="32">
        <v>81.200999999999993</v>
      </c>
      <c r="AX18" s="32">
        <v>95.509</v>
      </c>
      <c r="AY18" s="32">
        <v>112.038</v>
      </c>
      <c r="AZ18" s="32">
        <v>108.008</v>
      </c>
      <c r="BA18" s="32">
        <v>93.025999999999996</v>
      </c>
      <c r="BB18" s="32">
        <v>113.639</v>
      </c>
      <c r="BC18" s="32">
        <v>39.4803</v>
      </c>
      <c r="BD18" s="32">
        <v>41.066000000000003</v>
      </c>
      <c r="BE18" s="32">
        <v>59.393999999999998</v>
      </c>
      <c r="BF18" s="32">
        <v>61.386000000000003</v>
      </c>
      <c r="BG18" s="32">
        <v>36.285800000000002</v>
      </c>
      <c r="BH18" s="32">
        <v>64.391000000000005</v>
      </c>
      <c r="BI18" s="32">
        <v>71.652000000000001</v>
      </c>
      <c r="BJ18" s="32">
        <v>17.18</v>
      </c>
      <c r="BK18" s="32">
        <v>46.22</v>
      </c>
      <c r="BL18" s="32">
        <v>41.13</v>
      </c>
      <c r="BM18" s="32">
        <v>24.65</v>
      </c>
      <c r="BN18" s="32">
        <v>70.64</v>
      </c>
      <c r="BO18" s="32">
        <v>70.02</v>
      </c>
      <c r="BP18" s="32">
        <v>24.73</v>
      </c>
      <c r="BQ18" s="32">
        <v>69.989999999999995</v>
      </c>
      <c r="BR18" s="32">
        <v>16.87</v>
      </c>
      <c r="BS18" s="32">
        <v>17.03</v>
      </c>
      <c r="BT18" s="32">
        <v>21.68</v>
      </c>
      <c r="BU18" s="32">
        <v>21.38</v>
      </c>
      <c r="BV18" s="32">
        <v>14.977480999999999</v>
      </c>
      <c r="BW18" s="32">
        <v>24.12</v>
      </c>
      <c r="BX18" s="32">
        <v>53.4</v>
      </c>
      <c r="BY18" s="31">
        <v>25.42</v>
      </c>
      <c r="BZ18" s="31">
        <v>56.78</v>
      </c>
      <c r="CA18" s="31">
        <v>47.71</v>
      </c>
      <c r="CB18" s="31">
        <v>39.28</v>
      </c>
      <c r="CC18" s="31">
        <v>77.09</v>
      </c>
      <c r="CD18" s="31">
        <v>76.34</v>
      </c>
      <c r="CE18" s="31">
        <v>39.76</v>
      </c>
      <c r="CF18" s="31">
        <v>78.17</v>
      </c>
      <c r="CG18" s="33">
        <v>24.18</v>
      </c>
      <c r="CH18" s="31">
        <v>24.51</v>
      </c>
      <c r="CI18" s="31">
        <v>30.91</v>
      </c>
      <c r="CJ18" s="31">
        <v>30.54</v>
      </c>
      <c r="CK18" s="33">
        <v>62.741908000000002</v>
      </c>
      <c r="CL18" s="31">
        <v>37.200000000000003</v>
      </c>
      <c r="CM18" s="31">
        <v>53.4</v>
      </c>
    </row>
    <row r="19" spans="1:91" s="4" customFormat="1" x14ac:dyDescent="0.25">
      <c r="A19" s="35" t="s">
        <v>24</v>
      </c>
      <c r="B19" s="31">
        <v>33.9</v>
      </c>
      <c r="C19" s="31">
        <v>33.9</v>
      </c>
      <c r="D19" s="31">
        <v>33.9</v>
      </c>
      <c r="E19" s="31">
        <v>33.9</v>
      </c>
      <c r="F19" s="31">
        <v>33.9</v>
      </c>
      <c r="G19" s="31">
        <v>33.9</v>
      </c>
      <c r="H19" s="31">
        <v>33.9</v>
      </c>
      <c r="I19" s="31">
        <v>33.9</v>
      </c>
      <c r="J19" s="31">
        <v>33.9</v>
      </c>
      <c r="K19" s="31">
        <v>33.9</v>
      </c>
      <c r="L19" s="31">
        <v>33.9</v>
      </c>
      <c r="M19" s="31">
        <v>33.9</v>
      </c>
      <c r="N19" s="31">
        <v>33.9</v>
      </c>
      <c r="O19" s="31">
        <v>33.9</v>
      </c>
      <c r="P19" s="31">
        <v>33.9</v>
      </c>
      <c r="Q19" s="31">
        <v>31.5</v>
      </c>
      <c r="R19" s="31">
        <v>31.5</v>
      </c>
      <c r="S19" s="31">
        <v>31.5</v>
      </c>
      <c r="T19" s="31">
        <v>31.5</v>
      </c>
      <c r="U19" s="31">
        <v>31.5</v>
      </c>
      <c r="V19" s="31">
        <v>31.5</v>
      </c>
      <c r="W19" s="31">
        <v>31.5</v>
      </c>
      <c r="X19" s="31">
        <v>31.5</v>
      </c>
      <c r="Y19" s="31">
        <v>31.5</v>
      </c>
      <c r="Z19" s="31">
        <v>31.5</v>
      </c>
      <c r="AA19" s="31">
        <v>31.5</v>
      </c>
      <c r="AB19" s="31">
        <v>31.5</v>
      </c>
      <c r="AC19" s="31">
        <v>31.5</v>
      </c>
      <c r="AD19" s="31">
        <v>31.5</v>
      </c>
      <c r="AE19" s="31">
        <v>31.5</v>
      </c>
      <c r="AF19" s="32">
        <v>6.1139999999999999</v>
      </c>
      <c r="AG19" s="32">
        <v>31.503</v>
      </c>
      <c r="AH19" s="32">
        <v>31.501000000000001</v>
      </c>
      <c r="AI19" s="32">
        <v>12.677</v>
      </c>
      <c r="AJ19" s="32">
        <v>31.503</v>
      </c>
      <c r="AK19" s="32">
        <v>31.5</v>
      </c>
      <c r="AL19" s="32">
        <v>12.78</v>
      </c>
      <c r="AM19" s="32">
        <v>59.332999999999998</v>
      </c>
      <c r="AN19" s="32">
        <v>5.3714000000000004</v>
      </c>
      <c r="AO19" s="32">
        <v>5.0839999999999996</v>
      </c>
      <c r="AP19" s="32">
        <v>7.5229999999999997</v>
      </c>
      <c r="AQ19" s="32">
        <v>8.2089999999999996</v>
      </c>
      <c r="AR19" s="32">
        <v>4.1764999999999999</v>
      </c>
      <c r="AS19" s="32">
        <v>9.0169999999999995</v>
      </c>
      <c r="AT19" s="32">
        <v>7.4290000000000003</v>
      </c>
      <c r="AU19" s="32">
        <v>21.693000000000001</v>
      </c>
      <c r="AV19" s="32">
        <v>59.264000000000003</v>
      </c>
      <c r="AW19" s="32">
        <v>46.555</v>
      </c>
      <c r="AX19" s="32">
        <v>53.015000000000001</v>
      </c>
      <c r="AY19" s="32">
        <v>77.671999999999997</v>
      </c>
      <c r="AZ19" s="32">
        <v>68.188000000000002</v>
      </c>
      <c r="BA19" s="32">
        <v>56.932000000000002</v>
      </c>
      <c r="BB19" s="32">
        <v>90.554000000000002</v>
      </c>
      <c r="BC19" s="32">
        <v>16.687999999999999</v>
      </c>
      <c r="BD19" s="32">
        <v>16.349</v>
      </c>
      <c r="BE19" s="32">
        <v>24.3</v>
      </c>
      <c r="BF19" s="32">
        <v>25.602</v>
      </c>
      <c r="BG19" s="32">
        <v>14.635</v>
      </c>
      <c r="BH19" s="32">
        <v>27.492000000000001</v>
      </c>
      <c r="BI19" s="32">
        <v>29.96</v>
      </c>
      <c r="BJ19" s="32">
        <v>5.55</v>
      </c>
      <c r="BK19" s="32">
        <v>31.5</v>
      </c>
      <c r="BL19" s="32">
        <v>31.5</v>
      </c>
      <c r="BM19" s="32">
        <v>7.94</v>
      </c>
      <c r="BN19" s="32">
        <v>31.5</v>
      </c>
      <c r="BO19" s="32">
        <v>31.5</v>
      </c>
      <c r="BP19" s="32">
        <v>8.0299999999999994</v>
      </c>
      <c r="BQ19" s="32">
        <v>56.77</v>
      </c>
      <c r="BR19" s="32">
        <v>5.31</v>
      </c>
      <c r="BS19" s="32">
        <v>5.48</v>
      </c>
      <c r="BT19" s="32">
        <v>6.84</v>
      </c>
      <c r="BU19" s="32">
        <v>6.77</v>
      </c>
      <c r="BV19" s="32">
        <v>4.5452709999999996</v>
      </c>
      <c r="BW19" s="32">
        <v>7.74</v>
      </c>
      <c r="BX19" s="32">
        <v>8.39</v>
      </c>
      <c r="BY19" s="31">
        <v>9.44</v>
      </c>
      <c r="BZ19" s="31">
        <v>31.5</v>
      </c>
      <c r="CA19" s="31">
        <v>31.5</v>
      </c>
      <c r="CB19" s="31">
        <v>14.62</v>
      </c>
      <c r="CC19" s="31">
        <v>31.5</v>
      </c>
      <c r="CD19" s="31">
        <v>32.92</v>
      </c>
      <c r="CE19" s="31">
        <v>15.24</v>
      </c>
      <c r="CF19" s="31">
        <v>60.43</v>
      </c>
      <c r="CG19" s="33">
        <v>9.19</v>
      </c>
      <c r="CH19" s="31">
        <v>9.33</v>
      </c>
      <c r="CI19" s="31">
        <v>11.73</v>
      </c>
      <c r="CJ19" s="31">
        <v>11.54</v>
      </c>
      <c r="CK19" s="33">
        <v>50.938242000000002</v>
      </c>
      <c r="CL19" s="31">
        <v>13.84</v>
      </c>
      <c r="CM19" s="31">
        <v>14.32</v>
      </c>
    </row>
    <row r="20" spans="1:91" s="4" customFormat="1" x14ac:dyDescent="0.25">
      <c r="A20" s="34" t="s">
        <v>46</v>
      </c>
      <c r="B20" s="31">
        <v>1.8</v>
      </c>
      <c r="C20" s="31">
        <v>1.8</v>
      </c>
      <c r="D20" s="31">
        <v>1.8</v>
      </c>
      <c r="E20" s="31">
        <v>1.8</v>
      </c>
      <c r="F20" s="31">
        <v>1.8</v>
      </c>
      <c r="G20" s="31">
        <v>1.8</v>
      </c>
      <c r="H20" s="31">
        <v>1.8</v>
      </c>
      <c r="I20" s="31">
        <v>1.8</v>
      </c>
      <c r="J20" s="31">
        <v>1.8</v>
      </c>
      <c r="K20" s="31">
        <v>1.8</v>
      </c>
      <c r="L20" s="31">
        <v>1.8</v>
      </c>
      <c r="M20" s="31">
        <v>1.8</v>
      </c>
      <c r="N20" s="31">
        <v>1.8</v>
      </c>
      <c r="O20" s="31">
        <v>1.8</v>
      </c>
      <c r="P20" s="31">
        <v>1.8</v>
      </c>
      <c r="Q20" s="31">
        <v>0.8</v>
      </c>
      <c r="R20" s="31">
        <v>0.8</v>
      </c>
      <c r="S20" s="31">
        <v>0.8</v>
      </c>
      <c r="T20" s="31">
        <v>0.8</v>
      </c>
      <c r="U20" s="31">
        <v>0.8</v>
      </c>
      <c r="V20" s="31">
        <v>0.8</v>
      </c>
      <c r="W20" s="31">
        <v>0.8</v>
      </c>
      <c r="X20" s="31">
        <v>0.8</v>
      </c>
      <c r="Y20" s="31">
        <v>0.8</v>
      </c>
      <c r="Z20" s="31">
        <v>0.8</v>
      </c>
      <c r="AA20" s="31">
        <v>0.8</v>
      </c>
      <c r="AB20" s="31">
        <v>0.8</v>
      </c>
      <c r="AC20" s="31">
        <v>0.8</v>
      </c>
      <c r="AD20" s="31">
        <v>0.8</v>
      </c>
      <c r="AE20" s="31">
        <v>0.8</v>
      </c>
      <c r="AF20" s="32">
        <v>2.5299999999999998</v>
      </c>
      <c r="AG20" s="32">
        <v>5.3259999999999996</v>
      </c>
      <c r="AH20" s="32">
        <v>4.5670000000000002</v>
      </c>
      <c r="AI20" s="32">
        <v>4.13</v>
      </c>
      <c r="AJ20" s="32">
        <v>5.282</v>
      </c>
      <c r="AK20" s="32">
        <v>6.1310000000000002</v>
      </c>
      <c r="AL20" s="32">
        <v>4.8239999999999998</v>
      </c>
      <c r="AM20" s="32">
        <v>55.8</v>
      </c>
      <c r="AN20" s="32">
        <v>2.3208000000000002</v>
      </c>
      <c r="AO20" s="32">
        <v>2.3679999999999999</v>
      </c>
      <c r="AP20" s="32">
        <v>3.4390000000000001</v>
      </c>
      <c r="AQ20" s="32">
        <v>3.4790000000000001</v>
      </c>
      <c r="AR20" s="32">
        <v>1.6776</v>
      </c>
      <c r="AS20" s="32">
        <v>3.649</v>
      </c>
      <c r="AT20" s="32">
        <v>3.3580000000000001</v>
      </c>
      <c r="AU20" s="32">
        <v>11.916</v>
      </c>
      <c r="AV20" s="32">
        <v>38.246000000000002</v>
      </c>
      <c r="AW20" s="32">
        <v>27.19</v>
      </c>
      <c r="AX20" s="32">
        <v>30.899000000000001</v>
      </c>
      <c r="AY20" s="32">
        <v>47.473999999999997</v>
      </c>
      <c r="AZ20" s="32">
        <v>39.521000000000001</v>
      </c>
      <c r="BA20" s="32">
        <v>30.88</v>
      </c>
      <c r="BB20" s="32">
        <v>73.239000000000004</v>
      </c>
      <c r="BC20" s="32">
        <v>8.9954000000000001</v>
      </c>
      <c r="BD20" s="32">
        <v>9.2110000000000003</v>
      </c>
      <c r="BE20" s="32">
        <v>13.505000000000001</v>
      </c>
      <c r="BF20" s="32">
        <v>14.115</v>
      </c>
      <c r="BG20" s="32">
        <v>7.9393000000000002</v>
      </c>
      <c r="BH20" s="32">
        <v>15.548999999999999</v>
      </c>
      <c r="BI20" s="32">
        <v>15.654999999999999</v>
      </c>
      <c r="BJ20" s="32">
        <v>2.76</v>
      </c>
      <c r="BK20" s="32">
        <v>8.6300000000000008</v>
      </c>
      <c r="BL20" s="32">
        <v>4.8600000000000003</v>
      </c>
      <c r="BM20" s="32">
        <v>4.04</v>
      </c>
      <c r="BN20" s="32">
        <v>8.7200000000000006</v>
      </c>
      <c r="BO20" s="32">
        <v>9.1</v>
      </c>
      <c r="BP20" s="32">
        <v>4.05</v>
      </c>
      <c r="BQ20" s="32">
        <v>55.8</v>
      </c>
      <c r="BR20" s="32">
        <v>2.69</v>
      </c>
      <c r="BS20" s="32">
        <v>2.75</v>
      </c>
      <c r="BT20" s="32">
        <v>3.45</v>
      </c>
      <c r="BU20" s="32">
        <v>3.36</v>
      </c>
      <c r="BV20" s="32">
        <v>1.94485</v>
      </c>
      <c r="BW20" s="32">
        <v>3.86</v>
      </c>
      <c r="BX20" s="32">
        <v>3.56</v>
      </c>
      <c r="BY20" s="31">
        <v>5.64</v>
      </c>
      <c r="BZ20" s="31">
        <v>20.47</v>
      </c>
      <c r="CA20" s="31">
        <v>10.67</v>
      </c>
      <c r="CB20" s="31">
        <v>9</v>
      </c>
      <c r="CC20" s="31">
        <v>18.47</v>
      </c>
      <c r="CD20" s="31">
        <v>24.39</v>
      </c>
      <c r="CE20" s="31">
        <v>9.2899999999999991</v>
      </c>
      <c r="CF20" s="31">
        <v>55.8</v>
      </c>
      <c r="CG20" s="33">
        <v>5.44</v>
      </c>
      <c r="CH20" s="31">
        <v>5.51</v>
      </c>
      <c r="CI20" s="31">
        <v>6.89</v>
      </c>
      <c r="CJ20" s="31">
        <v>6.8</v>
      </c>
      <c r="CK20" s="33">
        <v>26.30518</v>
      </c>
      <c r="CL20" s="31">
        <v>8.4700000000000006</v>
      </c>
      <c r="CM20" s="31">
        <v>7.46</v>
      </c>
    </row>
    <row r="21" spans="1:91" s="4" customFormat="1" x14ac:dyDescent="0.25">
      <c r="A21" s="35" t="s">
        <v>26</v>
      </c>
      <c r="B21" s="31">
        <v>1.8</v>
      </c>
      <c r="C21" s="31">
        <v>1.8</v>
      </c>
      <c r="D21" s="31">
        <v>1.8</v>
      </c>
      <c r="E21" s="31">
        <v>1.8</v>
      </c>
      <c r="F21" s="31">
        <v>1.8</v>
      </c>
      <c r="G21" s="31">
        <v>1.8</v>
      </c>
      <c r="H21" s="31">
        <v>1.8</v>
      </c>
      <c r="I21" s="31">
        <v>1.8</v>
      </c>
      <c r="J21" s="31">
        <v>1.8</v>
      </c>
      <c r="K21" s="31">
        <v>1.8</v>
      </c>
      <c r="L21" s="31">
        <v>1.8</v>
      </c>
      <c r="M21" s="31">
        <v>1.8</v>
      </c>
      <c r="N21" s="31">
        <v>1.8</v>
      </c>
      <c r="O21" s="31">
        <v>1.8</v>
      </c>
      <c r="P21" s="31">
        <v>1.8</v>
      </c>
      <c r="Q21" s="31">
        <v>0.8</v>
      </c>
      <c r="R21" s="31">
        <v>0.8</v>
      </c>
      <c r="S21" s="31">
        <v>0.8</v>
      </c>
      <c r="T21" s="31">
        <v>0.8</v>
      </c>
      <c r="U21" s="31">
        <v>0.8</v>
      </c>
      <c r="V21" s="31">
        <v>0.8</v>
      </c>
      <c r="W21" s="31">
        <v>0.8</v>
      </c>
      <c r="X21" s="31">
        <v>0.8</v>
      </c>
      <c r="Y21" s="31">
        <v>0.8</v>
      </c>
      <c r="Z21" s="31">
        <v>0.8</v>
      </c>
      <c r="AA21" s="31">
        <v>0.8</v>
      </c>
      <c r="AB21" s="31">
        <v>0.8</v>
      </c>
      <c r="AC21" s="31">
        <v>0.8</v>
      </c>
      <c r="AD21" s="31">
        <v>0.8</v>
      </c>
      <c r="AE21" s="31">
        <v>0.8</v>
      </c>
      <c r="AF21" s="32">
        <v>1.1279999999999999</v>
      </c>
      <c r="AG21" s="32">
        <v>1.786</v>
      </c>
      <c r="AH21" s="32">
        <v>1.216</v>
      </c>
      <c r="AI21" s="32">
        <v>1.4419999999999999</v>
      </c>
      <c r="AJ21" s="32">
        <v>1.506</v>
      </c>
      <c r="AK21" s="32">
        <v>1.677</v>
      </c>
      <c r="AL21" s="32">
        <v>1.2569999999999999</v>
      </c>
      <c r="AM21" s="32">
        <v>2.5499999999999998</v>
      </c>
      <c r="AN21" s="32">
        <v>0.84709999999999996</v>
      </c>
      <c r="AO21" s="32">
        <v>0.96599999999999997</v>
      </c>
      <c r="AP21" s="32">
        <v>1.323</v>
      </c>
      <c r="AQ21" s="32">
        <v>1.411</v>
      </c>
      <c r="AR21" s="32">
        <v>0.71089999999999998</v>
      </c>
      <c r="AS21" s="32">
        <v>1.18</v>
      </c>
      <c r="AT21" s="32">
        <v>1.2889999999999999</v>
      </c>
      <c r="AU21" s="32">
        <v>7.4690000000000003</v>
      </c>
      <c r="AV21" s="32">
        <v>23.221</v>
      </c>
      <c r="AW21" s="32">
        <v>15.223000000000001</v>
      </c>
      <c r="AX21" s="32">
        <v>18.844000000000001</v>
      </c>
      <c r="AY21" s="32">
        <v>27.068999999999999</v>
      </c>
      <c r="AZ21" s="32">
        <v>23.274000000000001</v>
      </c>
      <c r="BA21" s="32">
        <v>19.184000000000001</v>
      </c>
      <c r="BB21" s="32">
        <v>53.378999999999998</v>
      </c>
      <c r="BC21" s="32">
        <v>5.7046999999999999</v>
      </c>
      <c r="BD21" s="32">
        <v>5.7969999999999997</v>
      </c>
      <c r="BE21" s="32">
        <v>8.5579999999999998</v>
      </c>
      <c r="BF21" s="32">
        <v>8.7449999999999992</v>
      </c>
      <c r="BG21" s="32">
        <v>5.1942000000000004</v>
      </c>
      <c r="BH21" s="32">
        <v>9.6199999999999992</v>
      </c>
      <c r="BI21" s="32">
        <v>9.6769999999999996</v>
      </c>
      <c r="BJ21" s="32">
        <v>1.51</v>
      </c>
      <c r="BK21" s="32">
        <v>4.59</v>
      </c>
      <c r="BL21" s="32">
        <v>2.54</v>
      </c>
      <c r="BM21" s="32">
        <v>2.23</v>
      </c>
      <c r="BN21" s="32">
        <v>4.66</v>
      </c>
      <c r="BO21" s="32">
        <v>4.96</v>
      </c>
      <c r="BP21" s="32">
        <v>2.23</v>
      </c>
      <c r="BQ21" s="32">
        <v>6.41</v>
      </c>
      <c r="BR21" s="32">
        <v>1.5</v>
      </c>
      <c r="BS21" s="32">
        <v>1.5</v>
      </c>
      <c r="BT21" s="32">
        <v>1.9</v>
      </c>
      <c r="BU21" s="32">
        <v>1.87</v>
      </c>
      <c r="BV21" s="32">
        <v>1.107372</v>
      </c>
      <c r="BW21" s="32">
        <v>2.14</v>
      </c>
      <c r="BX21" s="32">
        <v>1.98</v>
      </c>
      <c r="BY21" s="31">
        <v>3.8</v>
      </c>
      <c r="BZ21" s="31">
        <v>13.05</v>
      </c>
      <c r="CA21" s="31">
        <v>6.27</v>
      </c>
      <c r="CB21" s="31">
        <v>5.96</v>
      </c>
      <c r="CC21" s="31">
        <v>11.64</v>
      </c>
      <c r="CD21" s="31">
        <v>16.87</v>
      </c>
      <c r="CE21" s="31">
        <v>6.19</v>
      </c>
      <c r="CF21" s="31">
        <v>17.29</v>
      </c>
      <c r="CG21" s="33">
        <v>3.78</v>
      </c>
      <c r="CH21" s="31">
        <v>3.76</v>
      </c>
      <c r="CI21" s="31">
        <v>4.79</v>
      </c>
      <c r="CJ21" s="31">
        <v>4.7300000000000004</v>
      </c>
      <c r="CK21" s="33">
        <v>17.786200000000001</v>
      </c>
      <c r="CL21" s="31">
        <v>5.59</v>
      </c>
      <c r="CM21" s="31">
        <v>4.9000000000000004</v>
      </c>
    </row>
    <row r="22" spans="1:91" s="4" customFormat="1" x14ac:dyDescent="0.25">
      <c r="A22" s="34" t="s">
        <v>50</v>
      </c>
      <c r="B22" s="31">
        <v>33.9</v>
      </c>
      <c r="C22" s="31">
        <v>33.9</v>
      </c>
      <c r="D22" s="31">
        <v>33.9</v>
      </c>
      <c r="E22" s="31">
        <v>33.9</v>
      </c>
      <c r="F22" s="31">
        <v>33.9</v>
      </c>
      <c r="G22" s="31">
        <v>33.9</v>
      </c>
      <c r="H22" s="31">
        <v>33.9</v>
      </c>
      <c r="I22" s="31">
        <v>33.9</v>
      </c>
      <c r="J22" s="31">
        <v>33.9</v>
      </c>
      <c r="K22" s="31">
        <v>33.9</v>
      </c>
      <c r="L22" s="31">
        <v>33.9</v>
      </c>
      <c r="M22" s="31">
        <v>33.9</v>
      </c>
      <c r="N22" s="31">
        <v>33.9</v>
      </c>
      <c r="O22" s="31">
        <v>33.9</v>
      </c>
      <c r="P22" s="31">
        <v>33.9</v>
      </c>
      <c r="Q22" s="31">
        <v>31.5</v>
      </c>
      <c r="R22" s="31">
        <v>31.5</v>
      </c>
      <c r="S22" s="31">
        <v>31.5</v>
      </c>
      <c r="T22" s="31">
        <v>31.5</v>
      </c>
      <c r="U22" s="31">
        <v>31.5</v>
      </c>
      <c r="V22" s="31">
        <v>31.5</v>
      </c>
      <c r="W22" s="31">
        <v>31.5</v>
      </c>
      <c r="X22" s="31">
        <v>31.5</v>
      </c>
      <c r="Y22" s="31">
        <v>31.5</v>
      </c>
      <c r="Z22" s="31">
        <v>31.5</v>
      </c>
      <c r="AA22" s="31">
        <v>31.5</v>
      </c>
      <c r="AB22" s="31">
        <v>31.5</v>
      </c>
      <c r="AC22" s="31">
        <v>31.5</v>
      </c>
      <c r="AD22" s="31">
        <v>31.5</v>
      </c>
      <c r="AE22" s="31">
        <v>31.5</v>
      </c>
      <c r="AF22" s="32">
        <v>12.507999999999999</v>
      </c>
      <c r="AG22" s="32">
        <v>36.51</v>
      </c>
      <c r="AH22" s="32">
        <v>34.012999999999998</v>
      </c>
      <c r="AI22" s="32">
        <v>28.349</v>
      </c>
      <c r="AJ22" s="32">
        <v>69.239000000000004</v>
      </c>
      <c r="AK22" s="32">
        <v>68.373999999999995</v>
      </c>
      <c r="AL22" s="32">
        <v>28.274999999999999</v>
      </c>
      <c r="AM22" s="32">
        <v>72.397999999999996</v>
      </c>
      <c r="AN22" s="32">
        <v>10.865399999999999</v>
      </c>
      <c r="AO22" s="32">
        <v>10.606999999999999</v>
      </c>
      <c r="AP22" s="32">
        <v>16.417000000000002</v>
      </c>
      <c r="AQ22" s="32">
        <v>15.97</v>
      </c>
      <c r="AR22" s="32">
        <v>8.1369000000000007</v>
      </c>
      <c r="AS22" s="32">
        <v>18.062999999999999</v>
      </c>
      <c r="AT22" s="32">
        <v>17.035</v>
      </c>
      <c r="AU22" s="32">
        <v>34.279000000000003</v>
      </c>
      <c r="AV22" s="32">
        <v>70.561999999999998</v>
      </c>
      <c r="AW22" s="32">
        <v>55.826000000000001</v>
      </c>
      <c r="AX22" s="32">
        <v>72.116</v>
      </c>
      <c r="AY22" s="32">
        <v>95.664000000000001</v>
      </c>
      <c r="AZ22" s="32">
        <v>91.948999999999998</v>
      </c>
      <c r="BA22" s="32">
        <v>69.811000000000007</v>
      </c>
      <c r="BB22" s="32">
        <v>103.937</v>
      </c>
      <c r="BC22" s="32">
        <v>25.040400000000002</v>
      </c>
      <c r="BD22" s="32">
        <v>25.866</v>
      </c>
      <c r="BE22" s="32">
        <v>37.326999999999998</v>
      </c>
      <c r="BF22" s="32">
        <v>39.447000000000003</v>
      </c>
      <c r="BG22" s="32">
        <v>22.5929</v>
      </c>
      <c r="BH22" s="32">
        <v>42.445999999999998</v>
      </c>
      <c r="BI22" s="32">
        <v>46.2</v>
      </c>
      <c r="BJ22" s="32">
        <v>9.74</v>
      </c>
      <c r="BK22" s="32">
        <v>33.47</v>
      </c>
      <c r="BL22" s="32">
        <v>32.409999999999997</v>
      </c>
      <c r="BM22" s="32">
        <v>14.09</v>
      </c>
      <c r="BN22" s="32">
        <v>66.45</v>
      </c>
      <c r="BO22" s="32">
        <v>66.400000000000006</v>
      </c>
      <c r="BP22" s="32">
        <v>14.24</v>
      </c>
      <c r="BQ22" s="32">
        <v>62.95</v>
      </c>
      <c r="BR22" s="32">
        <v>9.56</v>
      </c>
      <c r="BS22" s="32">
        <v>9.66</v>
      </c>
      <c r="BT22" s="32">
        <v>12.16</v>
      </c>
      <c r="BU22" s="32">
        <v>12.04</v>
      </c>
      <c r="BV22" s="32">
        <v>8.3486619999999991</v>
      </c>
      <c r="BW22" s="32">
        <v>13.64</v>
      </c>
      <c r="BX22" s="32">
        <v>13.98</v>
      </c>
      <c r="BY22" s="31">
        <v>14.96</v>
      </c>
      <c r="BZ22" s="31">
        <v>40.96</v>
      </c>
      <c r="CA22" s="31">
        <v>35.67</v>
      </c>
      <c r="CB22" s="31">
        <v>24.7</v>
      </c>
      <c r="CC22" s="31">
        <v>69.78</v>
      </c>
      <c r="CD22" s="31">
        <v>69.97</v>
      </c>
      <c r="CE22" s="31">
        <v>25.43</v>
      </c>
      <c r="CF22" s="31">
        <v>69.53</v>
      </c>
      <c r="CG22" s="33">
        <v>14.54</v>
      </c>
      <c r="CH22" s="31">
        <v>14.72</v>
      </c>
      <c r="CI22" s="31">
        <v>18.48</v>
      </c>
      <c r="CJ22" s="31">
        <v>18.23</v>
      </c>
      <c r="CK22" s="33">
        <v>47.883099999999999</v>
      </c>
      <c r="CL22" s="31">
        <v>23.16</v>
      </c>
      <c r="CM22" s="31">
        <v>21.56</v>
      </c>
    </row>
    <row r="23" spans="1:91" s="4" customFormat="1" x14ac:dyDescent="0.25">
      <c r="A23" s="34" t="s">
        <v>48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2">
        <v>5.1139999999999999</v>
      </c>
      <c r="AG23" s="32">
        <v>10.911</v>
      </c>
      <c r="AH23" s="32">
        <v>9.2379999999999995</v>
      </c>
      <c r="AI23" s="32">
        <v>9.9909999999999997</v>
      </c>
      <c r="AJ23" s="32">
        <v>37.209000000000003</v>
      </c>
      <c r="AK23" s="32">
        <v>36.451999999999998</v>
      </c>
      <c r="AL23" s="32">
        <v>10.404</v>
      </c>
      <c r="AM23" s="32">
        <v>58.994999999999997</v>
      </c>
      <c r="AN23" s="32">
        <v>4.2720000000000002</v>
      </c>
      <c r="AO23" s="32">
        <v>4.1779999999999999</v>
      </c>
      <c r="AP23" s="32">
        <v>6.3579999999999997</v>
      </c>
      <c r="AQ23" s="32">
        <v>6.5259999999999998</v>
      </c>
      <c r="AR23" s="32">
        <v>3.4762</v>
      </c>
      <c r="AS23" s="32">
        <v>6.9429999999999996</v>
      </c>
      <c r="AT23" s="32">
        <v>5.73</v>
      </c>
      <c r="AU23" s="32">
        <v>20.922000000000001</v>
      </c>
      <c r="AV23" s="32">
        <v>49.469000000000001</v>
      </c>
      <c r="AW23" s="32">
        <v>36.954999999999998</v>
      </c>
      <c r="AX23" s="32">
        <v>48.505000000000003</v>
      </c>
      <c r="AY23" s="32">
        <v>78.838999999999999</v>
      </c>
      <c r="AZ23" s="32">
        <v>73.873000000000005</v>
      </c>
      <c r="BA23" s="32">
        <v>48.246000000000002</v>
      </c>
      <c r="BB23" s="32">
        <v>87.956000000000003</v>
      </c>
      <c r="BC23" s="32">
        <v>15.268800000000001</v>
      </c>
      <c r="BD23" s="32">
        <v>15.680999999999999</v>
      </c>
      <c r="BE23" s="32">
        <v>23.398</v>
      </c>
      <c r="BF23" s="32">
        <v>24.260999999999999</v>
      </c>
      <c r="BG23" s="32">
        <v>13.9201</v>
      </c>
      <c r="BH23" s="32">
        <v>25.756</v>
      </c>
      <c r="BI23" s="32">
        <v>27.356000000000002</v>
      </c>
      <c r="BJ23" s="32">
        <v>4.51</v>
      </c>
      <c r="BK23" s="32">
        <v>12.8</v>
      </c>
      <c r="BL23" s="32">
        <v>7.12</v>
      </c>
      <c r="BM23" s="32">
        <v>7.08</v>
      </c>
      <c r="BN23" s="32">
        <v>35.36</v>
      </c>
      <c r="BO23" s="32">
        <v>35.880000000000003</v>
      </c>
      <c r="BP23" s="32">
        <v>7.09</v>
      </c>
      <c r="BQ23" s="32">
        <v>57.36</v>
      </c>
      <c r="BR23" s="32">
        <v>4.41</v>
      </c>
      <c r="BS23" s="32">
        <v>4.4800000000000004</v>
      </c>
      <c r="BT23" s="32">
        <v>5.62</v>
      </c>
      <c r="BU23" s="32">
        <v>5.55</v>
      </c>
      <c r="BV23" s="32">
        <v>3.5272299999999999</v>
      </c>
      <c r="BW23" s="32">
        <v>6.74</v>
      </c>
      <c r="BX23" s="32">
        <v>5.71</v>
      </c>
      <c r="BY23" s="31">
        <v>8.57</v>
      </c>
      <c r="BZ23" s="31">
        <v>29.01</v>
      </c>
      <c r="CA23" s="31">
        <v>13.83</v>
      </c>
      <c r="CB23" s="31">
        <v>15.03</v>
      </c>
      <c r="CC23" s="31">
        <v>48.06</v>
      </c>
      <c r="CD23" s="31">
        <v>61.28</v>
      </c>
      <c r="CE23" s="31">
        <v>15.31</v>
      </c>
      <c r="CF23" s="31">
        <v>62.36</v>
      </c>
      <c r="CG23" s="33">
        <v>8.2899999999999991</v>
      </c>
      <c r="CH23" s="31">
        <v>8.44</v>
      </c>
      <c r="CI23" s="31">
        <v>10.53</v>
      </c>
      <c r="CJ23" s="31">
        <v>10.39</v>
      </c>
      <c r="CK23" s="33">
        <v>24.424714999999999</v>
      </c>
      <c r="CL23" s="31">
        <v>13.98</v>
      </c>
      <c r="CM23" s="31">
        <v>10.87</v>
      </c>
    </row>
    <row r="24" spans="1:91" s="4" customFormat="1" x14ac:dyDescent="0.25">
      <c r="A24" s="36" t="s">
        <v>29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2">
        <v>2.1869999999999998</v>
      </c>
      <c r="AG24" s="32">
        <v>4.617</v>
      </c>
      <c r="AH24" s="32">
        <v>3.3439999999999999</v>
      </c>
      <c r="AI24" s="32">
        <v>4.3440000000000003</v>
      </c>
      <c r="AJ24" s="32">
        <v>31.5</v>
      </c>
      <c r="AK24" s="32">
        <v>31.5</v>
      </c>
      <c r="AL24" s="32">
        <v>4.0449999999999999</v>
      </c>
      <c r="AM24" s="32">
        <v>55.801000000000002</v>
      </c>
      <c r="AN24" s="32">
        <v>1.9981</v>
      </c>
      <c r="AO24" s="32">
        <v>1.7909999999999999</v>
      </c>
      <c r="AP24" s="32">
        <v>2.806</v>
      </c>
      <c r="AQ24" s="32">
        <v>2.8780000000000001</v>
      </c>
      <c r="AR24" s="32">
        <v>1.4258</v>
      </c>
      <c r="AS24" s="32">
        <v>2.7919999999999998</v>
      </c>
      <c r="AT24" s="32">
        <v>2.452</v>
      </c>
      <c r="AU24" s="32">
        <v>11.214</v>
      </c>
      <c r="AV24" s="32">
        <v>30.04</v>
      </c>
      <c r="AW24" s="32">
        <v>20.303999999999998</v>
      </c>
      <c r="AX24" s="32">
        <v>28.997</v>
      </c>
      <c r="AY24" s="32">
        <v>57.253999999999998</v>
      </c>
      <c r="AZ24" s="32">
        <v>53.189</v>
      </c>
      <c r="BA24" s="32">
        <v>30.442</v>
      </c>
      <c r="BB24" s="32">
        <v>72.287000000000006</v>
      </c>
      <c r="BC24" s="32">
        <v>8.6457999999999995</v>
      </c>
      <c r="BD24" s="32">
        <v>8.7509999999999994</v>
      </c>
      <c r="BE24" s="32">
        <v>13.122</v>
      </c>
      <c r="BF24" s="32">
        <v>13.317</v>
      </c>
      <c r="BG24" s="32">
        <v>7.5575000000000001</v>
      </c>
      <c r="BH24" s="32">
        <v>14.382999999999999</v>
      </c>
      <c r="BI24" s="32">
        <v>14.519</v>
      </c>
      <c r="BJ24" s="32">
        <v>2.2000000000000002</v>
      </c>
      <c r="BK24" s="32">
        <v>6.12</v>
      </c>
      <c r="BL24" s="32">
        <v>3.24</v>
      </c>
      <c r="BM24" s="32">
        <v>3.37</v>
      </c>
      <c r="BN24" s="32">
        <v>31.5</v>
      </c>
      <c r="BO24" s="32">
        <v>31.5</v>
      </c>
      <c r="BP24" s="32">
        <v>3.37</v>
      </c>
      <c r="BQ24" s="32">
        <v>55.8</v>
      </c>
      <c r="BR24" s="32">
        <v>2.13</v>
      </c>
      <c r="BS24" s="32">
        <v>2.2000000000000002</v>
      </c>
      <c r="BT24" s="32">
        <v>2.71</v>
      </c>
      <c r="BU24" s="32">
        <v>2.68</v>
      </c>
      <c r="BV24" s="32">
        <v>1.391551</v>
      </c>
      <c r="BW24" s="32">
        <v>3.24</v>
      </c>
      <c r="BX24" s="32">
        <v>2.7</v>
      </c>
      <c r="BY24" s="31">
        <v>4.8099999999999996</v>
      </c>
      <c r="BZ24" s="31">
        <v>16.09</v>
      </c>
      <c r="CA24" s="31">
        <v>7.03</v>
      </c>
      <c r="CB24" s="31">
        <v>8.39</v>
      </c>
      <c r="CC24" s="31">
        <v>31.5</v>
      </c>
      <c r="CD24" s="31">
        <v>43.11</v>
      </c>
      <c r="CE24" s="31">
        <v>8.6199999999999992</v>
      </c>
      <c r="CF24" s="31">
        <v>55.8</v>
      </c>
      <c r="CG24" s="33">
        <v>4.74</v>
      </c>
      <c r="CH24" s="31">
        <v>4.79</v>
      </c>
      <c r="CI24" s="31">
        <v>6.01</v>
      </c>
      <c r="CJ24" s="31">
        <v>5.93</v>
      </c>
      <c r="CK24" s="33">
        <v>14.089694</v>
      </c>
      <c r="CL24" s="31">
        <v>7.82</v>
      </c>
      <c r="CM24" s="31">
        <v>6.03</v>
      </c>
    </row>
    <row r="25" spans="1:91" s="4" customFormat="1" x14ac:dyDescent="0.25">
      <c r="A25" s="35" t="s">
        <v>30</v>
      </c>
      <c r="B25" s="31">
        <v>33.9</v>
      </c>
      <c r="C25" s="31">
        <v>33.9</v>
      </c>
      <c r="D25" s="31">
        <v>33.9</v>
      </c>
      <c r="E25" s="31">
        <v>33.9</v>
      </c>
      <c r="F25" s="31">
        <v>33.9</v>
      </c>
      <c r="G25" s="31">
        <v>33.9</v>
      </c>
      <c r="H25" s="31">
        <v>33.9</v>
      </c>
      <c r="I25" s="31">
        <v>33.9</v>
      </c>
      <c r="J25" s="31">
        <v>33.9</v>
      </c>
      <c r="K25" s="31">
        <v>33.9</v>
      </c>
      <c r="L25" s="31">
        <v>33.9</v>
      </c>
      <c r="M25" s="31">
        <v>33.9</v>
      </c>
      <c r="N25" s="31">
        <v>33.9</v>
      </c>
      <c r="O25" s="31">
        <v>33.9</v>
      </c>
      <c r="P25" s="31">
        <v>33.9</v>
      </c>
      <c r="Q25" s="31">
        <v>31.5</v>
      </c>
      <c r="R25" s="31">
        <v>31.5</v>
      </c>
      <c r="S25" s="31">
        <v>31.5</v>
      </c>
      <c r="T25" s="31">
        <v>31.5</v>
      </c>
      <c r="U25" s="31">
        <v>31.5</v>
      </c>
      <c r="V25" s="31">
        <v>31.5</v>
      </c>
      <c r="W25" s="31">
        <v>31.5</v>
      </c>
      <c r="X25" s="31">
        <v>31.5</v>
      </c>
      <c r="Y25" s="31">
        <v>31.5</v>
      </c>
      <c r="Z25" s="31">
        <v>31.5</v>
      </c>
      <c r="AA25" s="31">
        <v>31.5</v>
      </c>
      <c r="AB25" s="31">
        <v>31.5</v>
      </c>
      <c r="AC25" s="31">
        <v>31.5</v>
      </c>
      <c r="AD25" s="31">
        <v>31.5</v>
      </c>
      <c r="AE25" s="31">
        <v>31.5</v>
      </c>
      <c r="AF25" s="32">
        <v>8.9190000000000005</v>
      </c>
      <c r="AG25" s="32">
        <v>31.5</v>
      </c>
      <c r="AH25" s="32">
        <v>31.501000000000001</v>
      </c>
      <c r="AI25" s="32">
        <v>19.367000000000001</v>
      </c>
      <c r="AJ25" s="32">
        <v>65.5</v>
      </c>
      <c r="AK25" s="32">
        <v>65.501000000000005</v>
      </c>
      <c r="AL25" s="32">
        <v>22.640999999999998</v>
      </c>
      <c r="AM25" s="32">
        <v>60.115000000000002</v>
      </c>
      <c r="AN25" s="32">
        <v>8.1692</v>
      </c>
      <c r="AO25" s="32">
        <v>8.0719999999999992</v>
      </c>
      <c r="AP25" s="32">
        <v>12.223000000000001</v>
      </c>
      <c r="AQ25" s="32">
        <v>12.196999999999999</v>
      </c>
      <c r="AR25" s="32">
        <v>6.3875000000000002</v>
      </c>
      <c r="AS25" s="32">
        <v>13.768000000000001</v>
      </c>
      <c r="AT25" s="32">
        <v>12.717000000000001</v>
      </c>
      <c r="AU25" s="32">
        <v>25.707999999999998</v>
      </c>
      <c r="AV25" s="32">
        <v>56.393000000000001</v>
      </c>
      <c r="AW25" s="32">
        <v>44.095999999999997</v>
      </c>
      <c r="AX25" s="32">
        <v>56.720999999999997</v>
      </c>
      <c r="AY25" s="32">
        <v>82.596999999999994</v>
      </c>
      <c r="AZ25" s="32">
        <v>79.186000000000007</v>
      </c>
      <c r="BA25" s="32">
        <v>57.097000000000001</v>
      </c>
      <c r="BB25" s="32">
        <v>89.56</v>
      </c>
      <c r="BC25" s="32">
        <v>19.3325</v>
      </c>
      <c r="BD25" s="32">
        <v>20.094999999999999</v>
      </c>
      <c r="BE25" s="32">
        <v>28.9</v>
      </c>
      <c r="BF25" s="32">
        <v>30.626999999999999</v>
      </c>
      <c r="BG25" s="32">
        <v>17.616299999999999</v>
      </c>
      <c r="BH25" s="32">
        <v>33.026000000000003</v>
      </c>
      <c r="BI25" s="32">
        <v>35.082000000000001</v>
      </c>
      <c r="BJ25" s="32">
        <v>7.8</v>
      </c>
      <c r="BK25" s="32">
        <v>31.5</v>
      </c>
      <c r="BL25" s="32">
        <v>31.5</v>
      </c>
      <c r="BM25" s="32">
        <v>11.05</v>
      </c>
      <c r="BN25" s="32">
        <v>65.5</v>
      </c>
      <c r="BO25" s="32">
        <v>65.5</v>
      </c>
      <c r="BP25" s="32">
        <v>11.27</v>
      </c>
      <c r="BQ25" s="32">
        <v>59.5</v>
      </c>
      <c r="BR25" s="32">
        <v>7.6</v>
      </c>
      <c r="BS25" s="32">
        <v>7.76</v>
      </c>
      <c r="BT25" s="32">
        <v>9.65</v>
      </c>
      <c r="BU25" s="32">
        <v>9.5399999999999991</v>
      </c>
      <c r="BV25" s="32">
        <v>6.8775899999999996</v>
      </c>
      <c r="BW25" s="32">
        <v>10.69</v>
      </c>
      <c r="BX25" s="32">
        <v>10.28</v>
      </c>
      <c r="BY25" s="31">
        <v>12.26</v>
      </c>
      <c r="BZ25" s="31">
        <v>31.5</v>
      </c>
      <c r="CA25" s="31">
        <v>31.5</v>
      </c>
      <c r="CB25" s="31">
        <v>20.04</v>
      </c>
      <c r="CC25" s="31">
        <v>65.5</v>
      </c>
      <c r="CD25" s="31">
        <v>65.5</v>
      </c>
      <c r="CE25" s="31">
        <v>20.56</v>
      </c>
      <c r="CF25" s="31">
        <v>65.290000000000006</v>
      </c>
      <c r="CG25" s="33">
        <v>11.89</v>
      </c>
      <c r="CH25" s="31">
        <v>12.07</v>
      </c>
      <c r="CI25" s="31">
        <v>15.15</v>
      </c>
      <c r="CJ25" s="31">
        <v>14.94</v>
      </c>
      <c r="CK25" s="33">
        <v>45.948846000000003</v>
      </c>
      <c r="CL25" s="31">
        <v>18.66</v>
      </c>
      <c r="CM25" s="31">
        <v>16.32</v>
      </c>
    </row>
    <row r="26" spans="1:91" s="4" customFormat="1" x14ac:dyDescent="0.25">
      <c r="A26" s="35" t="s">
        <v>31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2">
        <v>4.1929999999999996</v>
      </c>
      <c r="AG26" s="32">
        <v>11.058999999999999</v>
      </c>
      <c r="AH26" s="32">
        <v>7.6150000000000002</v>
      </c>
      <c r="AI26" s="32">
        <v>8.8140000000000001</v>
      </c>
      <c r="AJ26" s="32">
        <v>31.503</v>
      </c>
      <c r="AK26" s="32">
        <v>31.5</v>
      </c>
      <c r="AL26" s="32">
        <v>8.9280000000000008</v>
      </c>
      <c r="AM26" s="32">
        <v>12.574999999999999</v>
      </c>
      <c r="AN26" s="32">
        <v>3.7526999999999999</v>
      </c>
      <c r="AO26" s="32">
        <v>3.8530000000000002</v>
      </c>
      <c r="AP26" s="32">
        <v>5.8419999999999996</v>
      </c>
      <c r="AQ26" s="32">
        <v>5.7480000000000002</v>
      </c>
      <c r="AR26" s="32">
        <v>2.9860000000000002</v>
      </c>
      <c r="AS26" s="32">
        <v>6.2329999999999997</v>
      </c>
      <c r="AT26" s="32">
        <v>5.2119999999999997</v>
      </c>
      <c r="AU26" s="32">
        <v>14.657999999999999</v>
      </c>
      <c r="AV26" s="32">
        <v>39.832999999999998</v>
      </c>
      <c r="AW26" s="32">
        <v>27.286000000000001</v>
      </c>
      <c r="AX26" s="32">
        <v>37.265000000000001</v>
      </c>
      <c r="AY26" s="32">
        <v>65.117999999999995</v>
      </c>
      <c r="AZ26" s="32">
        <v>57.19</v>
      </c>
      <c r="BA26" s="32">
        <v>37.978000000000002</v>
      </c>
      <c r="BB26" s="32">
        <v>59.845999999999997</v>
      </c>
      <c r="BC26" s="32">
        <v>11.161</v>
      </c>
      <c r="BD26" s="32">
        <v>11.566000000000001</v>
      </c>
      <c r="BE26" s="32">
        <v>16.571999999999999</v>
      </c>
      <c r="BF26" s="32">
        <v>17.196999999999999</v>
      </c>
      <c r="BG26" s="32">
        <v>9.8335000000000008</v>
      </c>
      <c r="BH26" s="32">
        <v>18.815999999999999</v>
      </c>
      <c r="BI26" s="32">
        <v>19.966000000000001</v>
      </c>
      <c r="BJ26" s="32">
        <v>4</v>
      </c>
      <c r="BK26" s="32">
        <v>11.1</v>
      </c>
      <c r="BL26" s="32">
        <v>6.13</v>
      </c>
      <c r="BM26" s="32">
        <v>5.82</v>
      </c>
      <c r="BN26" s="32">
        <v>31.5</v>
      </c>
      <c r="BO26" s="32">
        <v>31.5</v>
      </c>
      <c r="BP26" s="32">
        <v>5.9</v>
      </c>
      <c r="BQ26" s="32">
        <v>11.54</v>
      </c>
      <c r="BR26" s="32">
        <v>3.82</v>
      </c>
      <c r="BS26" s="32">
        <v>3.9</v>
      </c>
      <c r="BT26" s="32">
        <v>4.8600000000000003</v>
      </c>
      <c r="BU26" s="32">
        <v>4.8</v>
      </c>
      <c r="BV26" s="32">
        <v>2.2753540000000001</v>
      </c>
      <c r="BW26" s="32">
        <v>5.61</v>
      </c>
      <c r="BX26" s="32">
        <v>4.83</v>
      </c>
      <c r="BY26" s="31">
        <v>7.17</v>
      </c>
      <c r="BZ26" s="31">
        <v>22.28</v>
      </c>
      <c r="CA26" s="31">
        <v>11.57</v>
      </c>
      <c r="CB26" s="31">
        <v>11.87</v>
      </c>
      <c r="CC26" s="31">
        <v>31.5</v>
      </c>
      <c r="CD26" s="31">
        <v>54.46</v>
      </c>
      <c r="CE26" s="31">
        <v>12.81</v>
      </c>
      <c r="CF26" s="31">
        <v>24.68</v>
      </c>
      <c r="CG26" s="33">
        <v>6.86</v>
      </c>
      <c r="CH26" s="31">
        <v>7.05</v>
      </c>
      <c r="CI26" s="31">
        <v>8.8000000000000007</v>
      </c>
      <c r="CJ26" s="31">
        <v>8.68</v>
      </c>
      <c r="CK26" s="33">
        <v>22.965123999999999</v>
      </c>
      <c r="CL26" s="31">
        <v>10.93</v>
      </c>
      <c r="CM26" s="31">
        <v>8.83</v>
      </c>
    </row>
    <row r="27" spans="1:91" s="4" customFormat="1" x14ac:dyDescent="0.25">
      <c r="A27" s="34" t="s">
        <v>52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2">
        <v>4.9279999999999999</v>
      </c>
      <c r="AG27" s="32">
        <v>13.853</v>
      </c>
      <c r="AH27" s="32">
        <v>10.342000000000001</v>
      </c>
      <c r="AI27" s="32">
        <v>11.688000000000001</v>
      </c>
      <c r="AJ27" s="32">
        <v>31.766999999999999</v>
      </c>
      <c r="AK27" s="32">
        <v>31.515000000000001</v>
      </c>
      <c r="AL27" s="32">
        <v>11.718</v>
      </c>
      <c r="AM27" s="32">
        <v>55.8</v>
      </c>
      <c r="AN27" s="32">
        <v>4.3829000000000002</v>
      </c>
      <c r="AO27" s="32">
        <v>4.4480000000000004</v>
      </c>
      <c r="AP27" s="32">
        <v>6.4160000000000004</v>
      </c>
      <c r="AQ27" s="32">
        <v>6.3170000000000002</v>
      </c>
      <c r="AR27" s="32">
        <v>3.5884999999999998</v>
      </c>
      <c r="AS27" s="32">
        <v>7.3330000000000002</v>
      </c>
      <c r="AT27" s="32">
        <v>6.7629999999999999</v>
      </c>
      <c r="AU27" s="32">
        <v>15.308</v>
      </c>
      <c r="AV27" s="32">
        <v>38.942</v>
      </c>
      <c r="AW27" s="32">
        <v>28.068000000000001</v>
      </c>
      <c r="AX27" s="32">
        <v>37.831000000000003</v>
      </c>
      <c r="AY27" s="32">
        <v>63.609000000000002</v>
      </c>
      <c r="AZ27" s="32">
        <v>57.938000000000002</v>
      </c>
      <c r="BA27" s="32">
        <v>37.093000000000004</v>
      </c>
      <c r="BB27" s="32">
        <v>70.176000000000002</v>
      </c>
      <c r="BC27" s="32">
        <v>11.6853</v>
      </c>
      <c r="BD27" s="32">
        <v>11.99</v>
      </c>
      <c r="BE27" s="32">
        <v>17.405000000000001</v>
      </c>
      <c r="BF27" s="32">
        <v>17.343</v>
      </c>
      <c r="BG27" s="32">
        <v>10.4902</v>
      </c>
      <c r="BH27" s="32">
        <v>19.364000000000001</v>
      </c>
      <c r="BI27" s="32">
        <v>20.318000000000001</v>
      </c>
      <c r="BJ27" s="32">
        <v>3.32</v>
      </c>
      <c r="BK27" s="32">
        <v>9.2799999999999994</v>
      </c>
      <c r="BL27" s="32">
        <v>5.49</v>
      </c>
      <c r="BM27" s="32">
        <v>4.7</v>
      </c>
      <c r="BN27" s="32">
        <v>13.1</v>
      </c>
      <c r="BO27" s="32">
        <v>13.81</v>
      </c>
      <c r="BP27" s="32">
        <v>4.79</v>
      </c>
      <c r="BQ27" s="32">
        <v>55.8</v>
      </c>
      <c r="BR27" s="32">
        <v>3.3</v>
      </c>
      <c r="BS27" s="32">
        <v>3.35</v>
      </c>
      <c r="BT27" s="32">
        <v>4.2</v>
      </c>
      <c r="BU27" s="32">
        <v>4.17</v>
      </c>
      <c r="BV27" s="32">
        <v>2.3150900000000001</v>
      </c>
      <c r="BW27" s="32">
        <v>4.62</v>
      </c>
      <c r="BX27" s="32">
        <v>4.1500000000000004</v>
      </c>
      <c r="BY27" s="31">
        <v>6.66</v>
      </c>
      <c r="BZ27" s="31">
        <v>19.62</v>
      </c>
      <c r="CA27" s="31">
        <v>12.36</v>
      </c>
      <c r="CB27" s="31">
        <v>10.59</v>
      </c>
      <c r="CC27" s="31">
        <v>39.22</v>
      </c>
      <c r="CD27" s="31">
        <v>45.74</v>
      </c>
      <c r="CE27" s="31">
        <v>10.95</v>
      </c>
      <c r="CF27" s="31">
        <v>55.8</v>
      </c>
      <c r="CG27" s="33">
        <v>6.45</v>
      </c>
      <c r="CH27" s="31">
        <v>6.62</v>
      </c>
      <c r="CI27" s="31">
        <v>8.15</v>
      </c>
      <c r="CJ27" s="31">
        <v>8.07</v>
      </c>
      <c r="CK27" s="33">
        <v>27.606468</v>
      </c>
      <c r="CL27" s="31">
        <v>9.9</v>
      </c>
      <c r="CM27" s="31">
        <v>8.4</v>
      </c>
    </row>
    <row r="28" spans="1:91" s="4" customFormat="1" x14ac:dyDescent="0.25">
      <c r="A28" s="35" t="s">
        <v>33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2">
        <v>2.9569999999999999</v>
      </c>
      <c r="AG28" s="32">
        <v>7.2279999999999998</v>
      </c>
      <c r="AH28" s="32">
        <v>5.0960000000000001</v>
      </c>
      <c r="AI28" s="32">
        <v>6.6660000000000004</v>
      </c>
      <c r="AJ28" s="32">
        <v>31.5</v>
      </c>
      <c r="AK28" s="32">
        <v>31.5</v>
      </c>
      <c r="AL28" s="32">
        <v>6.7729999999999997</v>
      </c>
      <c r="AM28" s="32">
        <v>9.359</v>
      </c>
      <c r="AN28" s="32">
        <v>2.6594000000000002</v>
      </c>
      <c r="AO28" s="32">
        <v>2.6459999999999999</v>
      </c>
      <c r="AP28" s="32">
        <v>3.6640000000000001</v>
      </c>
      <c r="AQ28" s="32">
        <v>3.8889999999999998</v>
      </c>
      <c r="AR28" s="32">
        <v>1.9636</v>
      </c>
      <c r="AS28" s="32">
        <v>4.4550000000000001</v>
      </c>
      <c r="AT28" s="32">
        <v>3.621</v>
      </c>
      <c r="AU28" s="32">
        <v>12.058</v>
      </c>
      <c r="AV28" s="32">
        <v>32.037999999999997</v>
      </c>
      <c r="AW28" s="32">
        <v>22.038</v>
      </c>
      <c r="AX28" s="32">
        <v>29.98</v>
      </c>
      <c r="AY28" s="32">
        <v>56.073</v>
      </c>
      <c r="AZ28" s="32">
        <v>51.17</v>
      </c>
      <c r="BA28" s="32">
        <v>30.256</v>
      </c>
      <c r="BB28" s="32">
        <v>60.924999999999997</v>
      </c>
      <c r="BC28" s="32">
        <v>9.4171999999999993</v>
      </c>
      <c r="BD28" s="32">
        <v>9.4860000000000007</v>
      </c>
      <c r="BE28" s="32">
        <v>13.731</v>
      </c>
      <c r="BF28" s="32">
        <v>14.058</v>
      </c>
      <c r="BG28" s="32">
        <v>7.9856999999999996</v>
      </c>
      <c r="BH28" s="32">
        <v>15.56</v>
      </c>
      <c r="BI28" s="32">
        <v>15.634</v>
      </c>
      <c r="BJ28" s="32">
        <v>2.0499999999999998</v>
      </c>
      <c r="BK28" s="32">
        <v>5.28</v>
      </c>
      <c r="BL28" s="32">
        <v>2.87</v>
      </c>
      <c r="BM28" s="32">
        <v>2.99</v>
      </c>
      <c r="BN28" s="32">
        <v>31.5</v>
      </c>
      <c r="BO28" s="32">
        <v>31.5</v>
      </c>
      <c r="BP28" s="32">
        <v>2.95</v>
      </c>
      <c r="BQ28" s="32">
        <v>6.01</v>
      </c>
      <c r="BR28" s="32">
        <v>1.98</v>
      </c>
      <c r="BS28" s="32">
        <v>2.0699999999999998</v>
      </c>
      <c r="BT28" s="32">
        <v>2.52</v>
      </c>
      <c r="BU28" s="32">
        <v>2.4900000000000002</v>
      </c>
      <c r="BV28" s="32">
        <v>1.5605770000000001</v>
      </c>
      <c r="BW28" s="32">
        <v>2.86</v>
      </c>
      <c r="BX28" s="32">
        <v>2.5</v>
      </c>
      <c r="BY28" s="31">
        <v>5.1100000000000003</v>
      </c>
      <c r="BZ28" s="31">
        <v>15.45</v>
      </c>
      <c r="CA28" s="31">
        <v>7.64</v>
      </c>
      <c r="CB28" s="31">
        <v>8.3699999999999992</v>
      </c>
      <c r="CC28" s="31">
        <v>31.5</v>
      </c>
      <c r="CD28" s="31">
        <v>41.54</v>
      </c>
      <c r="CE28" s="31">
        <v>8.6300000000000008</v>
      </c>
      <c r="CF28" s="31">
        <v>19.239999999999998</v>
      </c>
      <c r="CG28" s="33">
        <v>4.9800000000000004</v>
      </c>
      <c r="CH28" s="31">
        <v>4.9800000000000004</v>
      </c>
      <c r="CI28" s="31">
        <v>6.29</v>
      </c>
      <c r="CJ28" s="31">
        <v>6.15</v>
      </c>
      <c r="CK28" s="33">
        <v>17.201625</v>
      </c>
      <c r="CL28" s="31">
        <v>7.81</v>
      </c>
      <c r="CM28" s="31">
        <v>6.29</v>
      </c>
    </row>
    <row r="35" spans="1:2" x14ac:dyDescent="0.25">
      <c r="A35" t="s">
        <v>43</v>
      </c>
    </row>
    <row r="36" spans="1:2" x14ac:dyDescent="0.25">
      <c r="A36" s="11"/>
      <c r="B36" s="12" t="s">
        <v>38</v>
      </c>
    </row>
    <row r="37" spans="1:2" x14ac:dyDescent="0.25">
      <c r="A37" s="13"/>
      <c r="B37" s="12" t="s">
        <v>39</v>
      </c>
    </row>
    <row r="38" spans="1:2" x14ac:dyDescent="0.25">
      <c r="A38" s="14"/>
      <c r="B38" s="8" t="s">
        <v>37</v>
      </c>
    </row>
    <row r="39" spans="1:2" x14ac:dyDescent="0.25">
      <c r="A39" s="15"/>
      <c r="B39" s="12" t="s">
        <v>47</v>
      </c>
    </row>
  </sheetData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MDI scores</vt:lpstr>
      <vt:lpstr>MDI Calculations</vt:lpstr>
      <vt:lpstr>Molec Data</vt:lpstr>
    </vt:vector>
  </TitlesOfParts>
  <Company>South Dakota School of Mines and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Boyd, Clint A.</dc:creator>
  <cp:lastModifiedBy>Boyd</cp:lastModifiedBy>
  <dcterms:created xsi:type="dcterms:W3CDTF">2013-04-13T14:58:08Z</dcterms:created>
  <dcterms:modified xsi:type="dcterms:W3CDTF">2014-07-19T20:06:26Z</dcterms:modified>
</cp:coreProperties>
</file>